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НУБiП =105 Гб\_Спорт\_Спартакiади\!_2022-23\"/>
    </mc:Choice>
  </mc:AlternateContent>
  <bookViews>
    <workbookView xWindow="0" yWindow="0" windowWidth="18420" windowHeight="8976" tabRatio="828"/>
  </bookViews>
  <sheets>
    <sheet name="ком.прот" sheetId="23" r:id="rId1"/>
    <sheet name="особиста першість" sheetId="2" r:id="rId2"/>
    <sheet name="ком.розш.п-ть" sheetId="30" r:id="rId3"/>
    <sheet name="сітка Чол_32" sheetId="31" r:id="rId4"/>
    <sheet name="Список уч." sheetId="22" r:id="rId5"/>
    <sheet name="Звіт" sheetId="32" r:id="rId6"/>
  </sheets>
  <calcPr calcId="162913"/>
</workbook>
</file>

<file path=xl/calcChain.xml><?xml version="1.0" encoding="utf-8"?>
<calcChain xmlns="http://schemas.openxmlformats.org/spreadsheetml/2006/main">
  <c r="J29" i="32" l="1"/>
  <c r="J30" i="32"/>
  <c r="J31" i="32"/>
  <c r="J32" i="32"/>
  <c r="J33" i="32"/>
  <c r="J34" i="32"/>
  <c r="J28" i="32"/>
  <c r="D9" i="23" l="1"/>
  <c r="D8" i="23"/>
  <c r="D13" i="23"/>
  <c r="D7" i="23"/>
  <c r="D19" i="23"/>
  <c r="H33" i="30"/>
  <c r="H52" i="30"/>
  <c r="D18" i="23" s="1"/>
  <c r="H21" i="30"/>
  <c r="D10" i="23" s="1"/>
  <c r="H29" i="30"/>
  <c r="D12" i="23" s="1"/>
  <c r="H17" i="30"/>
  <c r="H48" i="30"/>
  <c r="D17" i="23" s="1"/>
  <c r="H41" i="30"/>
  <c r="D16" i="23" s="1"/>
  <c r="H37" i="30"/>
  <c r="D14" i="23" s="1"/>
  <c r="H9" i="30"/>
  <c r="H44" i="30"/>
  <c r="D15" i="23" s="1"/>
  <c r="H13" i="30"/>
  <c r="H25" i="30"/>
  <c r="D11" i="23" s="1"/>
  <c r="D87" i="31" l="1"/>
  <c r="D94" i="31" s="1"/>
  <c r="D100" i="31" s="1"/>
  <c r="D107" i="31" s="1"/>
  <c r="D113" i="31" s="1"/>
  <c r="D120" i="31" s="1"/>
  <c r="D126" i="31" s="1"/>
  <c r="A71" i="31"/>
  <c r="A69" i="31"/>
  <c r="A67" i="31"/>
  <c r="A65" i="31"/>
  <c r="A63" i="31"/>
  <c r="A61" i="31"/>
  <c r="A59" i="31"/>
  <c r="A57" i="31"/>
  <c r="A55" i="31"/>
  <c r="A53" i="31"/>
  <c r="A51" i="31"/>
  <c r="A49" i="31"/>
  <c r="A47" i="31"/>
  <c r="A45" i="31"/>
  <c r="A43" i="31"/>
  <c r="A41" i="31"/>
  <c r="A39" i="31"/>
  <c r="A37" i="31"/>
  <c r="A35" i="31"/>
  <c r="A33" i="31"/>
  <c r="A31" i="31"/>
  <c r="A29" i="31"/>
  <c r="A27" i="31"/>
  <c r="A25" i="31"/>
  <c r="A23" i="31"/>
  <c r="A21" i="31"/>
  <c r="D20" i="31"/>
  <c r="D28" i="31" s="1"/>
  <c r="D36" i="31" s="1"/>
  <c r="D44" i="31" s="1"/>
  <c r="D52" i="31" s="1"/>
  <c r="D60" i="31" s="1"/>
  <c r="D68" i="31" s="1"/>
  <c r="F80" i="31" s="1"/>
  <c r="F86" i="31" s="1"/>
  <c r="F93" i="31" s="1"/>
  <c r="F99" i="31" s="1"/>
  <c r="F106" i="31" s="1"/>
  <c r="F112" i="31" s="1"/>
  <c r="F119" i="31" s="1"/>
  <c r="F125" i="31" s="1"/>
  <c r="H16" i="31" s="1"/>
  <c r="H32" i="31" s="1"/>
  <c r="H48" i="31" s="1"/>
  <c r="H64" i="31" s="1"/>
  <c r="H82" i="31" s="1"/>
  <c r="H95" i="31" s="1"/>
  <c r="H108" i="31" s="1"/>
  <c r="H121" i="31" s="1"/>
  <c r="J85" i="31" s="1"/>
  <c r="J98" i="31" s="1"/>
  <c r="J111" i="31" s="1"/>
  <c r="J124" i="31" s="1"/>
  <c r="L24" i="31" s="1"/>
  <c r="L56" i="31" s="1"/>
  <c r="L92" i="31" s="1"/>
  <c r="L118" i="31" s="1"/>
  <c r="N85" i="31" s="1"/>
  <c r="N111" i="31" s="1"/>
  <c r="N41" i="31" s="1"/>
  <c r="P99" i="31" s="1"/>
  <c r="R90" i="31" s="1"/>
  <c r="P50" i="31" s="1"/>
  <c r="A19" i="31"/>
  <c r="A17" i="31"/>
  <c r="A15" i="31"/>
  <c r="B14" i="31"/>
  <c r="B18" i="31" s="1"/>
  <c r="B22" i="31" s="1"/>
  <c r="B26" i="31" s="1"/>
  <c r="B30" i="31" s="1"/>
  <c r="B34" i="31" s="1"/>
  <c r="B38" i="31" s="1"/>
  <c r="B42" i="31" s="1"/>
  <c r="B46" i="31" s="1"/>
  <c r="B50" i="31" s="1"/>
  <c r="B54" i="31" s="1"/>
  <c r="B58" i="31" s="1"/>
  <c r="B62" i="31" s="1"/>
  <c r="B66" i="31" s="1"/>
  <c r="B70" i="31" s="1"/>
  <c r="A13" i="31"/>
  <c r="A11" i="31"/>
  <c r="A9" i="31"/>
</calcChain>
</file>

<file path=xl/sharedStrings.xml><?xml version="1.0" encoding="utf-8"?>
<sst xmlns="http://schemas.openxmlformats.org/spreadsheetml/2006/main" count="721" uniqueCount="267">
  <si>
    <t>Місце</t>
  </si>
  <si>
    <t>1 тур</t>
  </si>
  <si>
    <t>2 тур</t>
  </si>
  <si>
    <t>3 тур</t>
  </si>
  <si>
    <t>Агробіологічний факультет</t>
  </si>
  <si>
    <t>Факультет  землевпорядкування</t>
  </si>
  <si>
    <t xml:space="preserve">ННІ лісового і  садово-паркового  господарства </t>
  </si>
  <si>
    <t>Механіко-технологічний факультет</t>
  </si>
  <si>
    <t>Факультет харчових технологій та управління якістю продукції АПК</t>
  </si>
  <si>
    <t>Економічний факультет</t>
  </si>
  <si>
    <t>Факультет захисту рослин, біотехнологій та екології</t>
  </si>
  <si>
    <t>Гуманітарно-педагогічний факультет</t>
  </si>
  <si>
    <t>Факультет інформаційних технологій</t>
  </si>
  <si>
    <t>Факультет тваринництва та водних біоресурсів</t>
  </si>
  <si>
    <t>Факультет аграрного  менеджменту</t>
  </si>
  <si>
    <t xml:space="preserve">Юридичний факультет </t>
  </si>
  <si>
    <t>Факультет ветеринарної медицини</t>
  </si>
  <si>
    <t>Протокол командної першості</t>
  </si>
  <si>
    <t>Навчальний корпус № 9, ігрова зала</t>
  </si>
  <si>
    <t>№ з/п</t>
  </si>
  <si>
    <t>Команди</t>
  </si>
  <si>
    <t>Скоро-
чення</t>
  </si>
  <si>
    <t>Бали</t>
  </si>
  <si>
    <t>Екон.</t>
  </si>
  <si>
    <t>Агро.</t>
  </si>
  <si>
    <t>ЛСПГ</t>
  </si>
  <si>
    <t>МТ</t>
  </si>
  <si>
    <t>ТВБ</t>
  </si>
  <si>
    <t>ІТ</t>
  </si>
  <si>
    <t>ХТУЯ</t>
  </si>
  <si>
    <t>ЗРБЕ</t>
  </si>
  <si>
    <t>ЗВ</t>
  </si>
  <si>
    <t>Юрид.</t>
  </si>
  <si>
    <t>Вет.</t>
  </si>
  <si>
    <t>ГП</t>
  </si>
  <si>
    <t>АМ</t>
  </si>
  <si>
    <t xml:space="preserve">Головний суддя                                                             </t>
  </si>
  <si>
    <t xml:space="preserve">Головний секретар                                                        </t>
  </si>
  <si>
    <t>м.Київ, навчальний корпус № 9, ігрова зала</t>
  </si>
  <si>
    <t>Список учасників змагань</t>
  </si>
  <si>
    <t>Головний суддя</t>
  </si>
  <si>
    <t>м. Київ, НУБіП України, навчальний корпус №9, ігрова зала</t>
  </si>
  <si>
    <t>Сітка переможців</t>
  </si>
  <si>
    <t>[42]</t>
  </si>
  <si>
    <t>W61</t>
  </si>
  <si>
    <t>Сітка переможених</t>
  </si>
  <si>
    <t>L29</t>
  </si>
  <si>
    <t>L54</t>
  </si>
  <si>
    <t>L1</t>
  </si>
  <si>
    <t>L59</t>
  </si>
  <si>
    <t>L2</t>
  </si>
  <si>
    <t>L30</t>
  </si>
  <si>
    <t>L3</t>
  </si>
  <si>
    <t>L4</t>
  </si>
  <si>
    <t>L41</t>
  </si>
  <si>
    <t>L31</t>
  </si>
  <si>
    <t>L5</t>
  </si>
  <si>
    <t>L6</t>
  </si>
  <si>
    <t>L32</t>
  </si>
  <si>
    <t>L7</t>
  </si>
  <si>
    <t>L8</t>
  </si>
  <si>
    <t>L42</t>
  </si>
  <si>
    <t>L25</t>
  </si>
  <si>
    <t>L53</t>
  </si>
  <si>
    <t>L9</t>
  </si>
  <si>
    <t>L10</t>
  </si>
  <si>
    <t>L26</t>
  </si>
  <si>
    <t>L11</t>
  </si>
  <si>
    <t>L12</t>
  </si>
  <si>
    <t>L43</t>
  </si>
  <si>
    <t>L27</t>
  </si>
  <si>
    <t>L13</t>
  </si>
  <si>
    <t>L14</t>
  </si>
  <si>
    <t>L28</t>
  </si>
  <si>
    <t>L15</t>
  </si>
  <si>
    <t>L16</t>
  </si>
  <si>
    <t>L44</t>
  </si>
  <si>
    <t>1 м</t>
  </si>
  <si>
    <t xml:space="preserve"> 5 - 6 місця</t>
  </si>
  <si>
    <t>7  - 8 місця</t>
  </si>
  <si>
    <t>9  - 12 місця</t>
  </si>
  <si>
    <t>Секретар</t>
  </si>
  <si>
    <t>гра за 1-2 місця</t>
  </si>
  <si>
    <t>Головний секретар</t>
  </si>
  <si>
    <t>Прізвище, ім`я</t>
  </si>
  <si>
    <t>ННІ/
Факультет</t>
  </si>
  <si>
    <t>Спеціальність</t>
  </si>
  <si>
    <t>Курс</t>
  </si>
  <si>
    <t>Група</t>
  </si>
  <si>
    <t xml:space="preserve">Місце </t>
  </si>
  <si>
    <t>Ч о л о в і к и</t>
  </si>
  <si>
    <t>Міс-
це</t>
  </si>
  <si>
    <t>№
з/п</t>
  </si>
  <si>
    <t>№
ННІ,
ф-ту</t>
  </si>
  <si>
    <t>Вид спорту</t>
  </si>
  <si>
    <t>Факуль-
тет</t>
  </si>
  <si>
    <t>Спеціаль-
ність</t>
  </si>
  <si>
    <t>Гру- па</t>
  </si>
  <si>
    <t>Програма</t>
  </si>
  <si>
    <t>чол.</t>
  </si>
  <si>
    <t>теніс наст.</t>
  </si>
  <si>
    <t>АІ</t>
  </si>
  <si>
    <t xml:space="preserve"> 7-8 </t>
  </si>
  <si>
    <t xml:space="preserve"> 5-6 </t>
  </si>
  <si>
    <t>ЛГ</t>
  </si>
  <si>
    <t>В'ячеслав ПАРХОМЕНКО</t>
  </si>
  <si>
    <t>66-та спартакіада студентів НУБіП України 2022-2023 навчального року</t>
  </si>
  <si>
    <t>ГіЗ</t>
  </si>
  <si>
    <t>ТВППТ</t>
  </si>
  <si>
    <t>Всього  учасників:  ( чол. +  жін.)</t>
  </si>
  <si>
    <t xml:space="preserve"> - </t>
  </si>
  <si>
    <t xml:space="preserve"> + </t>
  </si>
  <si>
    <t>Пархомчук</t>
  </si>
  <si>
    <t>Протокол особистої першості</t>
  </si>
  <si>
    <t>№</t>
  </si>
  <si>
    <t>Бабак Олександр</t>
  </si>
  <si>
    <t>9-12</t>
  </si>
  <si>
    <t>Право</t>
  </si>
  <si>
    <t>Качай Олександр</t>
  </si>
  <si>
    <t>ІПЗ</t>
  </si>
  <si>
    <t>ФКС</t>
  </si>
  <si>
    <t>Протокол командної першості (розширений)</t>
  </si>
  <si>
    <t>№ уч</t>
  </si>
  <si>
    <t>БАДМІНТОН  ЧОЛОВІКИ</t>
  </si>
  <si>
    <t xml:space="preserve">Сума балів </t>
  </si>
  <si>
    <t>С і т к а   з м а г а н ь</t>
  </si>
  <si>
    <t>Хацкевич Андрій</t>
  </si>
  <si>
    <t>Костюк Назарій</t>
  </si>
  <si>
    <t>Ганджук Олександр</t>
  </si>
  <si>
    <t>Грищак Олексій</t>
  </si>
  <si>
    <t>Турзін Іван</t>
  </si>
  <si>
    <t>Маляренко Андрій</t>
  </si>
  <si>
    <t>Тимошенко Олекс.</t>
  </si>
  <si>
    <t>Бабичко Вадим</t>
  </si>
  <si>
    <t>Яценко</t>
  </si>
  <si>
    <t>Кириченко Володимир</t>
  </si>
  <si>
    <t>Чирка Максим</t>
  </si>
  <si>
    <t>ЕП</t>
  </si>
  <si>
    <t>Проценко Олександр</t>
  </si>
  <si>
    <t>ХТІ</t>
  </si>
  <si>
    <t>Мєдведєв Богдан</t>
  </si>
  <si>
    <t>Пархомчук Андрій</t>
  </si>
  <si>
    <t>Оліх Владислав</t>
  </si>
  <si>
    <t>Пасічнюк Михайло</t>
  </si>
  <si>
    <t>Чумак Максим</t>
  </si>
  <si>
    <t>Кононеко Максим</t>
  </si>
  <si>
    <t>КБ</t>
  </si>
  <si>
    <t>Х</t>
  </si>
  <si>
    <t>Чумак</t>
  </si>
  <si>
    <t>Лепецюха</t>
  </si>
  <si>
    <t>Кириченко</t>
  </si>
  <si>
    <t>Ганджук</t>
  </si>
  <si>
    <t>Бабак</t>
  </si>
  <si>
    <t>Пасічнюк</t>
  </si>
  <si>
    <t>Маляренко</t>
  </si>
  <si>
    <t>Годюк</t>
  </si>
  <si>
    <t>Грищак</t>
  </si>
  <si>
    <t>Тимошенко</t>
  </si>
  <si>
    <t>Турзін</t>
  </si>
  <si>
    <t>Чирка</t>
  </si>
  <si>
    <t>Качай</t>
  </si>
  <si>
    <t>Марфін</t>
  </si>
  <si>
    <t>Кононенко</t>
  </si>
  <si>
    <t>Головатюк</t>
  </si>
  <si>
    <t>Медвєдєв</t>
  </si>
  <si>
    <t>Проценко</t>
  </si>
  <si>
    <t>Бондаренко</t>
  </si>
  <si>
    <t>Хацкевич</t>
  </si>
  <si>
    <t>Бабичко</t>
  </si>
  <si>
    <t>Оліх</t>
  </si>
  <si>
    <t>Костюк</t>
  </si>
  <si>
    <t>АБ</t>
  </si>
  <si>
    <t>ВМ</t>
  </si>
  <si>
    <t>Лепецюха Іван</t>
  </si>
  <si>
    <t>Марфін Т.</t>
  </si>
  <si>
    <t>Біот.</t>
  </si>
  <si>
    <t>Головаток Віктор</t>
  </si>
  <si>
    <t>Яценко Максим</t>
  </si>
  <si>
    <t>ФіК</t>
  </si>
  <si>
    <t>Мен.</t>
  </si>
  <si>
    <t>Годюк Богдан</t>
  </si>
  <si>
    <t>Бондаренко Олександр</t>
  </si>
  <si>
    <t>13-14</t>
  </si>
  <si>
    <t>15-16</t>
  </si>
  <si>
    <t>17-21</t>
  </si>
  <si>
    <t>22-25</t>
  </si>
  <si>
    <t xml:space="preserve"> по 43 бали</t>
  </si>
  <si>
    <t xml:space="preserve"> по 41 балу</t>
  </si>
  <si>
    <t xml:space="preserve"> по 38 балів</t>
  </si>
  <si>
    <t xml:space="preserve"> по 36 балів</t>
  </si>
  <si>
    <t>13-14 місця</t>
  </si>
  <si>
    <t>15-16 місця</t>
  </si>
  <si>
    <t xml:space="preserve"> по 33 бали</t>
  </si>
  <si>
    <t>17-21 місця</t>
  </si>
  <si>
    <t xml:space="preserve"> по 29 балів</t>
  </si>
  <si>
    <t>22-25 місця</t>
  </si>
  <si>
    <t xml:space="preserve"> по 25 балів</t>
  </si>
  <si>
    <t xml:space="preserve"> 4 місц</t>
  </si>
  <si>
    <t xml:space="preserve"> 44 бали</t>
  </si>
  <si>
    <t xml:space="preserve"> 3 місц</t>
  </si>
  <si>
    <t xml:space="preserve"> 46 балів</t>
  </si>
  <si>
    <t>Олена ОТРОШКО</t>
  </si>
  <si>
    <t>6-7 квітня 2023 р.</t>
  </si>
  <si>
    <t>Сума балів команди:</t>
  </si>
  <si>
    <t>НАЦІОНАЛЬНИЙ УНІВЕРСИТЕТ БІОРЕСУРСІВ І ПРИРОДОКОРИСТУВАННЯ УКРАЇНИ</t>
  </si>
  <si>
    <t xml:space="preserve">КАФЕДРА   ФІЗИЧНОГО   ВИХОВАННЯ    </t>
  </si>
  <si>
    <t>“Затверджую”</t>
  </si>
  <si>
    <t>Завідувач кафедри фізичного виховання</t>
  </si>
  <si>
    <t>_____________  М.П. Костенко</t>
  </si>
  <si>
    <t>Звіт головного  судді  про  проведення  змагань</t>
  </si>
  <si>
    <t xml:space="preserve"> </t>
  </si>
  <si>
    <r>
      <t xml:space="preserve">1. Назва  змагань  </t>
    </r>
    <r>
      <rPr>
        <i/>
        <sz val="13"/>
        <color indexed="8"/>
        <rFont val="Times New Roman"/>
        <family val="1"/>
        <charset val="204"/>
      </rPr>
      <t/>
    </r>
  </si>
  <si>
    <t xml:space="preserve">Спартакіада  студентів  НУБіП  України </t>
  </si>
  <si>
    <t xml:space="preserve">2. Вид  спорту   </t>
  </si>
  <si>
    <t xml:space="preserve">3. Місце  проведення   </t>
  </si>
  <si>
    <t>Навч. корп. №9, ігрова зала</t>
  </si>
  <si>
    <t xml:space="preserve">4. Дата  проведення   </t>
  </si>
  <si>
    <t xml:space="preserve">5. Час змагань (початок-закінчення)  </t>
  </si>
  <si>
    <t xml:space="preserve">6. Склад  команди   </t>
  </si>
  <si>
    <r>
      <t xml:space="preserve">7. Кількість  учасників  </t>
    </r>
    <r>
      <rPr>
        <i/>
        <sz val="13"/>
        <color indexed="8"/>
        <rFont val="Times New Roman"/>
        <family val="1"/>
        <charset val="204"/>
      </rPr>
      <t xml:space="preserve"> </t>
    </r>
  </si>
  <si>
    <t>кількість команд</t>
  </si>
  <si>
    <r>
      <t xml:space="preserve">8. Командні  результати </t>
    </r>
    <r>
      <rPr>
        <i/>
        <sz val="13"/>
        <color indexed="8"/>
        <rFont val="Times New Roman"/>
        <family val="1"/>
        <charset val="204"/>
      </rPr>
      <t/>
    </r>
  </si>
  <si>
    <r>
      <t xml:space="preserve">9. Характеристика  роботи  суддівської  колегії    </t>
    </r>
    <r>
      <rPr>
        <i/>
        <sz val="13"/>
        <color indexed="8"/>
        <rFont val="Times New Roman"/>
        <family val="1"/>
        <charset val="204"/>
      </rPr>
      <t xml:space="preserve"> ___________________</t>
    </r>
  </si>
  <si>
    <t>__________________________________________________________________</t>
  </si>
  <si>
    <r>
      <t xml:space="preserve">10. Висновки  та  пропозиції </t>
    </r>
    <r>
      <rPr>
        <i/>
        <sz val="13"/>
        <color indexed="8"/>
        <rFont val="Times New Roman"/>
        <family val="1"/>
        <charset val="204"/>
      </rPr>
      <t xml:space="preserve"> __________________________________</t>
    </r>
  </si>
  <si>
    <t>_______________________________________________________________</t>
  </si>
  <si>
    <t>Прізвище, 
ініціали</t>
  </si>
  <si>
    <t>Посада</t>
  </si>
  <si>
    <t xml:space="preserve">Час роботи по днях (год.) </t>
  </si>
  <si>
    <t>Сума годин</t>
  </si>
  <si>
    <t>Особист.
підпис</t>
  </si>
  <si>
    <t>1.</t>
  </si>
  <si>
    <t>гол. суддя</t>
  </si>
  <si>
    <t>2.</t>
  </si>
  <si>
    <t>3.</t>
  </si>
  <si>
    <t>Пархоменко В'ячеслав</t>
  </si>
  <si>
    <t>4.</t>
  </si>
  <si>
    <t>Отрошко Олена</t>
  </si>
  <si>
    <t>5.</t>
  </si>
  <si>
    <t>6.</t>
  </si>
  <si>
    <t>7.</t>
  </si>
  <si>
    <t xml:space="preserve">___________   </t>
  </si>
  <si>
    <t>(Підпис)</t>
  </si>
  <si>
    <t xml:space="preserve">Дата складання звіту </t>
  </si>
  <si>
    <t xml:space="preserve"> 16.09.2022 р.</t>
  </si>
  <si>
    <r>
      <t xml:space="preserve">Прим. Суддівство змагань в університеті за фактичним часом, але не більше </t>
    </r>
    <r>
      <rPr>
        <b/>
        <sz val="12"/>
        <color indexed="8"/>
        <rFont val="Times New Roman"/>
        <family val="1"/>
        <charset val="204"/>
      </rPr>
      <t>4 год. за день</t>
    </r>
    <r>
      <rPr>
        <sz val="12"/>
        <color indexed="8"/>
        <rFont val="Times New Roman"/>
        <family val="1"/>
        <charset val="204"/>
      </rPr>
      <t xml:space="preserve"> (обмеж. по рейтингу)</t>
    </r>
  </si>
  <si>
    <t>8.04.2023  р.</t>
  </si>
  <si>
    <t>Бадмінтон чоловіки</t>
  </si>
  <si>
    <t>6-7.09.2022 р.</t>
  </si>
  <si>
    <t>13:00-18:00</t>
  </si>
  <si>
    <t>2 осіб</t>
  </si>
  <si>
    <t>Костенко Микола</t>
  </si>
  <si>
    <t>8.</t>
  </si>
  <si>
    <t>9.</t>
  </si>
  <si>
    <t>10.</t>
  </si>
  <si>
    <t>заст.гол. судді</t>
  </si>
  <si>
    <t>гол. секретар</t>
  </si>
  <si>
    <t>6.04</t>
  </si>
  <si>
    <t>5.04</t>
  </si>
  <si>
    <t>7.04</t>
  </si>
  <si>
    <t>8.04</t>
  </si>
  <si>
    <t>Калуга Володимир</t>
  </si>
  <si>
    <r>
      <t>11. Кількість  суддів __ _</t>
    </r>
    <r>
      <rPr>
        <sz val="13"/>
        <color indexed="8"/>
        <rFont val="Times New Roman"/>
        <family val="1"/>
        <charset val="204"/>
      </rPr>
      <t xml:space="preserve">_  осіб.  12. Склад та обсяг роботи суддів змагань </t>
    </r>
  </si>
  <si>
    <t>25 осіб</t>
  </si>
  <si>
    <t>2 місце - ФАМ</t>
  </si>
  <si>
    <t>3 місце - ФІТ</t>
  </si>
  <si>
    <t>1 місце - ГПФ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</si>
</sst>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0" x14ac:knownFonts="1"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2"/>
      <name val="Arial"/>
      <family val="2"/>
      <charset val="204"/>
    </font>
    <font>
      <sz val="14"/>
      <name val="Arial"/>
      <family val="2"/>
      <charset val="204"/>
    </font>
    <font>
      <sz val="10"/>
      <name val="Arial"/>
      <family val="2"/>
      <charset val="204"/>
    </font>
    <font>
      <b/>
      <sz val="14"/>
      <name val="Arial"/>
      <family val="2"/>
      <charset val="204"/>
    </font>
    <font>
      <sz val="14"/>
      <color indexed="8"/>
      <name val="Arial"/>
      <family val="2"/>
      <charset val="204"/>
    </font>
    <font>
      <sz val="12"/>
      <color indexed="8"/>
      <name val="Arial"/>
      <family val="2"/>
      <charset val="204"/>
    </font>
    <font>
      <sz val="8"/>
      <name val="Calibri"/>
      <family val="2"/>
      <charset val="204"/>
    </font>
    <font>
      <i/>
      <sz val="14"/>
      <name val="Arial"/>
      <family val="2"/>
      <charset val="204"/>
    </font>
    <font>
      <b/>
      <sz val="12"/>
      <name val="Arial"/>
      <family val="2"/>
      <charset val="204"/>
    </font>
    <font>
      <sz val="28"/>
      <color indexed="17"/>
      <name val="Arial"/>
      <family val="2"/>
      <charset val="204"/>
    </font>
    <font>
      <sz val="16"/>
      <color indexed="17"/>
      <name val="Arial"/>
      <family val="2"/>
      <charset val="204"/>
    </font>
    <font>
      <b/>
      <sz val="48"/>
      <color indexed="10"/>
      <name val="Calibri"/>
      <family val="2"/>
      <charset val="204"/>
    </font>
    <font>
      <sz val="28"/>
      <color indexed="10"/>
      <name val="Arial"/>
      <family val="2"/>
      <charset val="204"/>
    </font>
    <font>
      <sz val="16"/>
      <color indexed="10"/>
      <name val="Arial"/>
      <family val="2"/>
      <charset val="204"/>
    </font>
    <font>
      <sz val="28"/>
      <color indexed="8"/>
      <name val="Arial"/>
      <family val="2"/>
      <charset val="204"/>
    </font>
    <font>
      <sz val="16"/>
      <color indexed="8"/>
      <name val="Arial"/>
      <family val="2"/>
      <charset val="204"/>
    </font>
    <font>
      <b/>
      <sz val="36"/>
      <color indexed="10"/>
      <name val="Arial"/>
      <family val="2"/>
      <charset val="204"/>
    </font>
    <font>
      <b/>
      <sz val="24"/>
      <color indexed="16"/>
      <name val="Arial"/>
      <family val="2"/>
      <charset val="204"/>
    </font>
    <font>
      <sz val="24"/>
      <color indexed="16"/>
      <name val="Arial"/>
      <family val="2"/>
    </font>
    <font>
      <sz val="11"/>
      <color indexed="16"/>
      <name val="Calibri"/>
      <family val="2"/>
      <charset val="204"/>
    </font>
    <font>
      <sz val="12"/>
      <color indexed="8"/>
      <name val="Arial"/>
      <family val="2"/>
    </font>
    <font>
      <sz val="11"/>
      <color indexed="8"/>
      <name val="Arial"/>
      <family val="2"/>
    </font>
    <font>
      <sz val="2"/>
      <color indexed="9"/>
      <name val="Arial"/>
      <family val="2"/>
    </font>
    <font>
      <b/>
      <sz val="16"/>
      <name val="Arial"/>
      <family val="2"/>
      <charset val="204"/>
    </font>
    <font>
      <sz val="8"/>
      <color rgb="FF000000"/>
      <name val="Tahoma"/>
      <family val="2"/>
      <charset val="204"/>
    </font>
    <font>
      <sz val="16"/>
      <color indexed="8"/>
      <name val="Calibri"/>
      <family val="2"/>
      <charset val="204"/>
    </font>
    <font>
      <b/>
      <sz val="18"/>
      <name val="Arial"/>
      <family val="2"/>
      <charset val="204"/>
    </font>
    <font>
      <b/>
      <sz val="18"/>
      <color indexed="8"/>
      <name val="Arial"/>
      <family val="2"/>
      <charset val="204"/>
    </font>
    <font>
      <b/>
      <sz val="16"/>
      <color indexed="8"/>
      <name val="Arial"/>
      <family val="2"/>
      <charset val="204"/>
    </font>
    <font>
      <b/>
      <sz val="16"/>
      <color indexed="10"/>
      <name val="Arial"/>
      <family val="2"/>
      <charset val="204"/>
    </font>
    <font>
      <b/>
      <i/>
      <sz val="16"/>
      <color indexed="8"/>
      <name val="Arial"/>
      <family val="2"/>
      <charset val="204"/>
    </font>
    <font>
      <b/>
      <sz val="16"/>
      <color indexed="9"/>
      <name val="Arial"/>
      <family val="2"/>
      <charset val="204"/>
    </font>
    <font>
      <b/>
      <sz val="16"/>
      <color indexed="55"/>
      <name val="Arial"/>
      <family val="2"/>
      <charset val="204"/>
    </font>
    <font>
      <b/>
      <i/>
      <sz val="18"/>
      <color indexed="8"/>
      <name val="Arial"/>
      <family val="2"/>
      <charset val="204"/>
    </font>
    <font>
      <b/>
      <sz val="18"/>
      <color indexed="9"/>
      <name val="Arial"/>
      <family val="2"/>
      <charset val="204"/>
    </font>
    <font>
      <b/>
      <sz val="18"/>
      <color indexed="10"/>
      <name val="Arial"/>
      <family val="2"/>
      <charset val="204"/>
    </font>
    <font>
      <b/>
      <i/>
      <sz val="18"/>
      <name val="Arial"/>
      <family val="2"/>
      <charset val="204"/>
    </font>
    <font>
      <sz val="24"/>
      <color indexed="8"/>
      <name val="Arial"/>
      <family val="2"/>
      <charset val="204"/>
    </font>
    <font>
      <b/>
      <sz val="24"/>
      <color indexed="8"/>
      <name val="Calibri"/>
      <family val="2"/>
      <charset val="204"/>
    </font>
    <font>
      <sz val="24"/>
      <name val="Arial"/>
      <family val="2"/>
      <charset val="204"/>
    </font>
    <font>
      <sz val="18"/>
      <color indexed="8"/>
      <name val="Calibri"/>
      <family val="2"/>
      <charset val="204"/>
    </font>
    <font>
      <sz val="36"/>
      <color indexed="17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5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i/>
      <sz val="13"/>
      <color indexed="8"/>
      <name val="Times New Roman"/>
      <family val="1"/>
      <charset val="204"/>
    </font>
    <font>
      <i/>
      <sz val="14"/>
      <color theme="1"/>
      <name val="Calibri"/>
      <family val="2"/>
      <charset val="204"/>
      <scheme val="minor"/>
    </font>
    <font>
      <i/>
      <sz val="12"/>
      <color theme="1"/>
      <name val="Calibri"/>
      <family val="2"/>
      <charset val="204"/>
      <scheme val="minor"/>
    </font>
    <font>
      <i/>
      <sz val="13"/>
      <color theme="1"/>
      <name val="Times New Roman"/>
      <family val="1"/>
      <charset val="204"/>
    </font>
    <font>
      <sz val="13"/>
      <color indexed="8"/>
      <name val="Times New Roman"/>
      <family val="1"/>
      <charset val="204"/>
    </font>
    <font>
      <sz val="6"/>
      <color theme="1"/>
      <name val="Times New Roman"/>
      <family val="1"/>
      <charset val="204"/>
    </font>
    <font>
      <u/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66"/>
        <bgColor indexed="64"/>
      </patternFill>
    </fill>
  </fills>
  <borders count="16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226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right"/>
    </xf>
    <xf numFmtId="0" fontId="3" fillId="0" borderId="0" xfId="0" applyNumberFormat="1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horizontal="left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2" fillId="0" borderId="7" xfId="0" applyFont="1" applyFill="1" applyBorder="1" applyAlignment="1">
      <alignment horizontal="center" vertical="center"/>
    </xf>
    <xf numFmtId="0" fontId="11" fillId="2" borderId="0" xfId="1" applyFont="1" applyFill="1" applyBorder="1" applyAlignment="1">
      <alignment vertical="center"/>
    </xf>
    <xf numFmtId="0" fontId="12" fillId="2" borderId="0" xfId="1" applyFont="1" applyFill="1" applyAlignment="1">
      <alignment vertical="center"/>
    </xf>
    <xf numFmtId="0" fontId="14" fillId="2" borderId="0" xfId="1" applyFont="1" applyFill="1" applyBorder="1" applyAlignment="1">
      <alignment vertical="center"/>
    </xf>
    <xf numFmtId="0" fontId="15" fillId="2" borderId="0" xfId="1" applyFont="1" applyFill="1" applyAlignment="1">
      <alignment vertical="center"/>
    </xf>
    <xf numFmtId="0" fontId="16" fillId="2" borderId="0" xfId="1" applyFont="1" applyFill="1" applyBorder="1" applyAlignment="1">
      <alignment vertical="center"/>
    </xf>
    <xf numFmtId="0" fontId="17" fillId="2" borderId="0" xfId="1" applyFont="1" applyFill="1" applyAlignment="1">
      <alignment vertical="center"/>
    </xf>
    <xf numFmtId="0" fontId="19" fillId="2" borderId="0" xfId="1" applyFont="1" applyFill="1" applyAlignment="1">
      <alignment horizontal="left"/>
    </xf>
    <xf numFmtId="0" fontId="20" fillId="2" borderId="0" xfId="1" applyFont="1" applyFill="1" applyAlignment="1">
      <alignment horizontal="left"/>
    </xf>
    <xf numFmtId="0" fontId="20" fillId="2" borderId="0" xfId="1" applyFont="1" applyFill="1" applyAlignment="1">
      <alignment horizontal="center"/>
    </xf>
    <xf numFmtId="0" fontId="20" fillId="2" borderId="0" xfId="1" applyFont="1" applyFill="1" applyAlignment="1"/>
    <xf numFmtId="0" fontId="21" fillId="2" borderId="0" xfId="1" applyFont="1" applyFill="1"/>
    <xf numFmtId="0" fontId="1" fillId="2" borderId="0" xfId="1" applyFill="1"/>
    <xf numFmtId="0" fontId="1" fillId="2" borderId="0" xfId="1" applyFill="1" applyAlignment="1">
      <alignment horizontal="center"/>
    </xf>
    <xf numFmtId="0" fontId="23" fillId="2" borderId="0" xfId="1" applyFont="1" applyFill="1"/>
    <xf numFmtId="0" fontId="23" fillId="2" borderId="0" xfId="1" applyFont="1" applyFill="1" applyAlignment="1">
      <alignment horizontal="center"/>
    </xf>
    <xf numFmtId="0" fontId="23" fillId="2" borderId="0" xfId="1" applyFont="1" applyFill="1" applyBorder="1"/>
    <xf numFmtId="0" fontId="24" fillId="2" borderId="0" xfId="1" applyFont="1" applyFill="1"/>
    <xf numFmtId="0" fontId="22" fillId="2" borderId="0" xfId="1" applyFont="1" applyFill="1" applyBorder="1" applyAlignment="1"/>
    <xf numFmtId="0" fontId="23" fillId="2" borderId="0" xfId="1" applyFont="1" applyFill="1" applyBorder="1" applyAlignment="1">
      <alignment horizontal="center"/>
    </xf>
    <xf numFmtId="0" fontId="1" fillId="2" borderId="5" xfId="1" applyFill="1" applyBorder="1"/>
    <xf numFmtId="0" fontId="23" fillId="2" borderId="0" xfId="1" applyFont="1" applyFill="1" applyBorder="1" applyAlignment="1">
      <alignment horizontal="right"/>
    </xf>
    <xf numFmtId="0" fontId="23" fillId="2" borderId="5" xfId="1" applyFont="1" applyFill="1" applyBorder="1"/>
    <xf numFmtId="0" fontId="23" fillId="2" borderId="1" xfId="1" applyFont="1" applyFill="1" applyBorder="1"/>
    <xf numFmtId="0" fontId="3" fillId="0" borderId="7" xfId="0" applyNumberFormat="1" applyFont="1" applyBorder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/>
    </xf>
    <xf numFmtId="49" fontId="2" fillId="0" borderId="0" xfId="0" applyNumberFormat="1" applyFont="1" applyFill="1" applyAlignment="1">
      <alignment horizontal="left" vertical="center"/>
    </xf>
    <xf numFmtId="0" fontId="2" fillId="0" borderId="11" xfId="0" applyFont="1" applyFill="1" applyBorder="1" applyAlignment="1">
      <alignment horizontal="center" vertical="center"/>
    </xf>
    <xf numFmtId="49" fontId="2" fillId="0" borderId="11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49" fontId="2" fillId="0" borderId="7" xfId="0" applyNumberFormat="1" applyFont="1" applyBorder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2" fillId="0" borderId="7" xfId="0" applyFont="1" applyBorder="1" applyAlignment="1">
      <alignment vertical="center"/>
    </xf>
    <xf numFmtId="49" fontId="2" fillId="0" borderId="7" xfId="0" applyNumberFormat="1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/>
    </xf>
    <xf numFmtId="49" fontId="2" fillId="0" borderId="7" xfId="0" applyNumberFormat="1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 wrapText="1"/>
    </xf>
    <xf numFmtId="49" fontId="2" fillId="0" borderId="0" xfId="0" applyNumberFormat="1" applyFont="1" applyFill="1" applyAlignment="1">
      <alignment horizontal="center" vertical="center"/>
    </xf>
    <xf numFmtId="0" fontId="2" fillId="0" borderId="0" xfId="2" applyFont="1" applyAlignment="1">
      <alignment horizontal="left" vertical="center"/>
    </xf>
    <xf numFmtId="0" fontId="2" fillId="0" borderId="0" xfId="2" applyFont="1" applyAlignment="1">
      <alignment horizontal="center" vertical="center"/>
    </xf>
    <xf numFmtId="49" fontId="2" fillId="0" borderId="0" xfId="2" applyNumberFormat="1" applyFont="1" applyAlignment="1"/>
    <xf numFmtId="0" fontId="2" fillId="0" borderId="0" xfId="0" applyFont="1"/>
    <xf numFmtId="0" fontId="2" fillId="0" borderId="0" xfId="2" applyFont="1"/>
    <xf numFmtId="0" fontId="2" fillId="0" borderId="0" xfId="2" applyFont="1" applyAlignment="1">
      <alignment horizontal="center"/>
    </xf>
    <xf numFmtId="49" fontId="2" fillId="0" borderId="0" xfId="2" applyNumberFormat="1" applyFont="1"/>
    <xf numFmtId="0" fontId="7" fillId="0" borderId="0" xfId="0" applyFont="1"/>
    <xf numFmtId="49" fontId="2" fillId="0" borderId="0" xfId="0" applyNumberFormat="1" applyFont="1"/>
    <xf numFmtId="0" fontId="27" fillId="2" borderId="0" xfId="1" applyFont="1" applyFill="1"/>
    <xf numFmtId="0" fontId="11" fillId="2" borderId="0" xfId="1" applyFont="1" applyFill="1" applyBorder="1" applyAlignment="1">
      <alignment vertical="center" wrapText="1"/>
    </xf>
    <xf numFmtId="0" fontId="13" fillId="2" borderId="0" xfId="1" applyFont="1" applyFill="1" applyAlignment="1"/>
    <xf numFmtId="0" fontId="2" fillId="0" borderId="0" xfId="0" applyFont="1" applyBorder="1" applyAlignment="1">
      <alignment horizontal="center" vertical="center" wrapText="1"/>
    </xf>
    <xf numFmtId="1" fontId="2" fillId="0" borderId="0" xfId="0" applyNumberFormat="1" applyFont="1" applyAlignment="1">
      <alignment horizontal="center" vertical="center"/>
    </xf>
    <xf numFmtId="0" fontId="2" fillId="0" borderId="7" xfId="0" applyNumberFormat="1" applyFont="1" applyFill="1" applyBorder="1" applyAlignment="1">
      <alignment horizontal="center" vertical="center"/>
    </xf>
    <xf numFmtId="1" fontId="2" fillId="0" borderId="7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right" vertical="center"/>
    </xf>
    <xf numFmtId="0" fontId="6" fillId="0" borderId="7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wrapText="1"/>
    </xf>
    <xf numFmtId="1" fontId="6" fillId="0" borderId="7" xfId="0" applyNumberFormat="1" applyFont="1" applyBorder="1" applyAlignment="1">
      <alignment horizontal="center" vertical="center" wrapText="1"/>
    </xf>
    <xf numFmtId="0" fontId="6" fillId="2" borderId="0" xfId="2" applyFont="1" applyFill="1" applyAlignment="1">
      <alignment horizontal="right"/>
    </xf>
    <xf numFmtId="0" fontId="3" fillId="2" borderId="0" xfId="2" applyNumberFormat="1" applyFont="1" applyFill="1" applyAlignment="1">
      <alignment horizontal="right"/>
    </xf>
    <xf numFmtId="16" fontId="2" fillId="0" borderId="7" xfId="0" applyNumberFormat="1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30" fillId="2" borderId="0" xfId="1" applyFont="1" applyFill="1"/>
    <xf numFmtId="0" fontId="30" fillId="2" borderId="0" xfId="1" applyFont="1" applyFill="1" applyBorder="1" applyAlignment="1"/>
    <xf numFmtId="0" fontId="30" fillId="2" borderId="0" xfId="1" applyFont="1" applyFill="1" applyBorder="1" applyAlignment="1">
      <alignment horizontal="center"/>
    </xf>
    <xf numFmtId="0" fontId="25" fillId="2" borderId="0" xfId="1" applyFont="1" applyFill="1" applyAlignment="1">
      <alignment horizontal="center"/>
    </xf>
    <xf numFmtId="0" fontId="30" fillId="2" borderId="0" xfId="1" applyFont="1" applyFill="1" applyAlignment="1">
      <alignment horizontal="center"/>
    </xf>
    <xf numFmtId="0" fontId="30" fillId="2" borderId="0" xfId="1" applyFont="1" applyFill="1" applyBorder="1" applyAlignment="1">
      <alignment horizontal="right"/>
    </xf>
    <xf numFmtId="0" fontId="30" fillId="2" borderId="0" xfId="1" applyFont="1" applyFill="1" applyBorder="1"/>
    <xf numFmtId="0" fontId="30" fillId="2" borderId="2" xfId="1" applyFont="1" applyFill="1" applyBorder="1" applyAlignment="1"/>
    <xf numFmtId="0" fontId="30" fillId="2" borderId="3" xfId="1" applyFont="1" applyFill="1" applyBorder="1" applyAlignment="1">
      <alignment horizontal="center"/>
    </xf>
    <xf numFmtId="0" fontId="31" fillId="2" borderId="0" xfId="1" applyFont="1" applyFill="1"/>
    <xf numFmtId="0" fontId="30" fillId="2" borderId="5" xfId="1" applyFont="1" applyFill="1" applyBorder="1"/>
    <xf numFmtId="0" fontId="25" fillId="2" borderId="0" xfId="1" applyFont="1" applyFill="1" applyAlignment="1">
      <alignment horizontal="right"/>
    </xf>
    <xf numFmtId="0" fontId="30" fillId="2" borderId="2" xfId="1" applyFont="1" applyFill="1" applyBorder="1"/>
    <xf numFmtId="0" fontId="32" fillId="2" borderId="0" xfId="1" applyFont="1" applyFill="1"/>
    <xf numFmtId="0" fontId="33" fillId="2" borderId="1" xfId="1" applyFont="1" applyFill="1" applyBorder="1" applyAlignment="1">
      <alignment horizontal="center"/>
    </xf>
    <xf numFmtId="0" fontId="30" fillId="2" borderId="1" xfId="1" applyFont="1" applyFill="1" applyBorder="1" applyAlignment="1">
      <alignment horizontal="center"/>
    </xf>
    <xf numFmtId="0" fontId="30" fillId="2" borderId="4" xfId="1" applyFont="1" applyFill="1" applyBorder="1" applyAlignment="1"/>
    <xf numFmtId="0" fontId="30" fillId="2" borderId="5" xfId="1" applyFont="1" applyFill="1" applyBorder="1" applyAlignment="1">
      <alignment horizontal="center"/>
    </xf>
    <xf numFmtId="0" fontId="25" fillId="2" borderId="0" xfId="1" applyFont="1" applyFill="1"/>
    <xf numFmtId="0" fontId="30" fillId="2" borderId="4" xfId="1" applyFont="1" applyFill="1" applyBorder="1" applyAlignment="1">
      <alignment horizontal="center"/>
    </xf>
    <xf numFmtId="0" fontId="32" fillId="2" borderId="0" xfId="1" applyFont="1" applyFill="1" applyBorder="1" applyAlignment="1">
      <alignment horizontal="right"/>
    </xf>
    <xf numFmtId="0" fontId="33" fillId="2" borderId="5" xfId="1" applyFont="1" applyFill="1" applyBorder="1" applyAlignment="1">
      <alignment horizontal="center"/>
    </xf>
    <xf numFmtId="0" fontId="30" fillId="2" borderId="0" xfId="1" applyFont="1" applyFill="1" applyAlignment="1">
      <alignment horizontal="right"/>
    </xf>
    <xf numFmtId="0" fontId="30" fillId="2" borderId="2" xfId="1" applyFont="1" applyFill="1" applyBorder="1" applyAlignment="1">
      <alignment horizontal="left"/>
    </xf>
    <xf numFmtId="0" fontId="31" fillId="2" borderId="6" xfId="1" applyFont="1" applyFill="1" applyBorder="1" applyAlignment="1">
      <alignment horizontal="left"/>
    </xf>
    <xf numFmtId="0" fontId="30" fillId="2" borderId="1" xfId="1" applyFont="1" applyFill="1" applyBorder="1"/>
    <xf numFmtId="0" fontId="30" fillId="2" borderId="9" xfId="1" applyFont="1" applyFill="1" applyBorder="1"/>
    <xf numFmtId="0" fontId="31" fillId="2" borderId="0" xfId="1" applyFont="1" applyFill="1" applyAlignment="1">
      <alignment horizontal="center"/>
    </xf>
    <xf numFmtId="0" fontId="34" fillId="2" borderId="0" xfId="1" applyFont="1" applyFill="1" applyAlignment="1">
      <alignment horizontal="left"/>
    </xf>
    <xf numFmtId="0" fontId="29" fillId="2" borderId="0" xfId="1" applyFont="1" applyFill="1"/>
    <xf numFmtId="0" fontId="28" fillId="2" borderId="0" xfId="1" applyFont="1" applyFill="1" applyAlignment="1">
      <alignment horizontal="center"/>
    </xf>
    <xf numFmtId="0" fontId="29" fillId="2" borderId="0" xfId="1" applyFont="1" applyFill="1" applyAlignment="1">
      <alignment horizontal="center"/>
    </xf>
    <xf numFmtId="0" fontId="29" fillId="2" borderId="0" xfId="1" applyFont="1" applyFill="1" applyAlignment="1"/>
    <xf numFmtId="0" fontId="29" fillId="2" borderId="2" xfId="1" applyFont="1" applyFill="1" applyBorder="1" applyAlignment="1"/>
    <xf numFmtId="0" fontId="29" fillId="2" borderId="3" xfId="1" applyFont="1" applyFill="1" applyBorder="1" applyAlignment="1">
      <alignment horizontal="center"/>
    </xf>
    <xf numFmtId="0" fontId="28" fillId="2" borderId="0" xfId="1" applyFont="1" applyFill="1"/>
    <xf numFmtId="0" fontId="35" fillId="2" borderId="0" xfId="1" applyFont="1" applyFill="1"/>
    <xf numFmtId="0" fontId="29" fillId="2" borderId="1" xfId="1" applyFont="1" applyFill="1" applyBorder="1" applyAlignment="1">
      <alignment horizontal="center"/>
    </xf>
    <xf numFmtId="0" fontId="29" fillId="2" borderId="4" xfId="1" applyFont="1" applyFill="1" applyBorder="1" applyAlignment="1">
      <alignment horizontal="center"/>
    </xf>
    <xf numFmtId="0" fontId="29" fillId="2" borderId="0" xfId="1" applyFont="1" applyFill="1" applyBorder="1"/>
    <xf numFmtId="0" fontId="36" fillId="2" borderId="1" xfId="1" applyFont="1" applyFill="1" applyBorder="1" applyAlignment="1">
      <alignment horizontal="center"/>
    </xf>
    <xf numFmtId="0" fontId="29" fillId="2" borderId="9" xfId="1" applyFont="1" applyFill="1" applyBorder="1"/>
    <xf numFmtId="0" fontId="29" fillId="2" borderId="2" xfId="1" applyFont="1" applyFill="1" applyBorder="1"/>
    <xf numFmtId="0" fontId="29" fillId="2" borderId="0" xfId="1" applyFont="1" applyFill="1" applyBorder="1" applyAlignment="1"/>
    <xf numFmtId="0" fontId="29" fillId="2" borderId="5" xfId="1" applyFont="1" applyFill="1" applyBorder="1" applyAlignment="1">
      <alignment horizontal="center"/>
    </xf>
    <xf numFmtId="0" fontId="29" fillId="2" borderId="6" xfId="1" applyFont="1" applyFill="1" applyBorder="1" applyAlignment="1"/>
    <xf numFmtId="0" fontId="29" fillId="2" borderId="6" xfId="1" applyFont="1" applyFill="1" applyBorder="1" applyAlignment="1">
      <alignment horizontal="center"/>
    </xf>
    <xf numFmtId="0" fontId="29" fillId="2" borderId="0" xfId="1" applyFont="1" applyFill="1" applyBorder="1" applyAlignment="1">
      <alignment horizontal="center"/>
    </xf>
    <xf numFmtId="0" fontId="35" fillId="2" borderId="0" xfId="1" applyFont="1" applyFill="1" applyBorder="1" applyAlignment="1">
      <alignment horizontal="right"/>
    </xf>
    <xf numFmtId="0" fontId="29" fillId="2" borderId="1" xfId="1" applyFont="1" applyFill="1" applyBorder="1"/>
    <xf numFmtId="0" fontId="29" fillId="2" borderId="5" xfId="1" applyFont="1" applyFill="1" applyBorder="1"/>
    <xf numFmtId="0" fontId="36" fillId="2" borderId="5" xfId="1" applyFont="1" applyFill="1" applyBorder="1" applyAlignment="1">
      <alignment horizontal="center"/>
    </xf>
    <xf numFmtId="0" fontId="29" fillId="2" borderId="5" xfId="1" applyFont="1" applyFill="1" applyBorder="1" applyAlignment="1"/>
    <xf numFmtId="0" fontId="37" fillId="2" borderId="0" xfId="1" applyFont="1" applyFill="1" applyBorder="1"/>
    <xf numFmtId="0" fontId="38" fillId="2" borderId="0" xfId="1" applyFont="1" applyFill="1" applyBorder="1" applyAlignment="1">
      <alignment horizontal="right"/>
    </xf>
    <xf numFmtId="0" fontId="37" fillId="2" borderId="0" xfId="1" applyFont="1" applyFill="1" applyBorder="1" applyAlignment="1">
      <alignment horizontal="center"/>
    </xf>
    <xf numFmtId="0" fontId="29" fillId="2" borderId="0" xfId="1" applyFont="1" applyFill="1" applyAlignment="1">
      <alignment horizontal="right"/>
    </xf>
    <xf numFmtId="0" fontId="36" fillId="2" borderId="0" xfId="1" applyFont="1" applyFill="1" applyBorder="1" applyAlignment="1">
      <alignment horizontal="center"/>
    </xf>
    <xf numFmtId="0" fontId="29" fillId="2" borderId="0" xfId="1" applyFont="1" applyFill="1" applyBorder="1" applyAlignment="1">
      <alignment horizontal="right"/>
    </xf>
    <xf numFmtId="0" fontId="6" fillId="2" borderId="0" xfId="1" applyFont="1" applyFill="1"/>
    <xf numFmtId="0" fontId="39" fillId="2" borderId="0" xfId="1" applyFont="1" applyFill="1" applyBorder="1" applyAlignment="1">
      <alignment horizontal="left" vertical="center"/>
    </xf>
    <xf numFmtId="0" fontId="39" fillId="2" borderId="0" xfId="1" applyFont="1" applyFill="1" applyBorder="1" applyAlignment="1">
      <alignment vertical="center"/>
    </xf>
    <xf numFmtId="0" fontId="39" fillId="2" borderId="0" xfId="1" applyFont="1" applyFill="1" applyBorder="1" applyAlignment="1">
      <alignment horizontal="center" vertical="center"/>
    </xf>
    <xf numFmtId="0" fontId="40" fillId="2" borderId="0" xfId="1" applyFont="1" applyFill="1" applyAlignment="1">
      <alignment horizontal="center"/>
    </xf>
    <xf numFmtId="0" fontId="41" fillId="0" borderId="0" xfId="0" applyFont="1" applyBorder="1" applyAlignment="1">
      <alignment horizontal="right" vertical="center"/>
    </xf>
    <xf numFmtId="0" fontId="39" fillId="2" borderId="0" xfId="1" applyFont="1" applyFill="1" applyBorder="1" applyAlignment="1">
      <alignment horizontal="right" vertical="center"/>
    </xf>
    <xf numFmtId="0" fontId="39" fillId="2" borderId="0" xfId="1" applyFont="1" applyFill="1" applyAlignment="1">
      <alignment vertical="center"/>
    </xf>
    <xf numFmtId="0" fontId="3" fillId="0" borderId="0" xfId="0" applyFont="1" applyBorder="1" applyAlignment="1">
      <alignment horizontal="right" vertical="center"/>
    </xf>
    <xf numFmtId="0" fontId="11" fillId="2" borderId="0" xfId="1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9" fillId="3" borderId="3" xfId="1" applyFont="1" applyFill="1" applyBorder="1" applyAlignment="1">
      <alignment horizontal="center"/>
    </xf>
    <xf numFmtId="0" fontId="29" fillId="3" borderId="4" xfId="1" applyFont="1" applyFill="1" applyBorder="1" applyAlignment="1">
      <alignment horizontal="center"/>
    </xf>
    <xf numFmtId="0" fontId="30" fillId="3" borderId="3" xfId="1" applyFont="1" applyFill="1" applyBorder="1" applyAlignment="1">
      <alignment horizontal="center"/>
    </xf>
    <xf numFmtId="0" fontId="30" fillId="3" borderId="4" xfId="1" applyFont="1" applyFill="1" applyBorder="1" applyAlignment="1">
      <alignment horizontal="center"/>
    </xf>
    <xf numFmtId="0" fontId="30" fillId="3" borderId="4" xfId="1" applyFont="1" applyFill="1" applyBorder="1" applyAlignment="1"/>
    <xf numFmtId="0" fontId="42" fillId="2" borderId="0" xfId="1" applyFont="1" applyFill="1"/>
    <xf numFmtId="0" fontId="6" fillId="2" borderId="0" xfId="2" applyFont="1" applyFill="1" applyAlignment="1">
      <alignment horizontal="left"/>
    </xf>
    <xf numFmtId="0" fontId="3" fillId="2" borderId="0" xfId="2" applyNumberFormat="1" applyFont="1" applyFill="1" applyAlignment="1">
      <alignment horizontal="left"/>
    </xf>
    <xf numFmtId="0" fontId="3" fillId="0" borderId="0" xfId="0" applyFont="1" applyBorder="1" applyAlignment="1">
      <alignment vertical="center"/>
    </xf>
    <xf numFmtId="49" fontId="2" fillId="0" borderId="0" xfId="0" applyNumberFormat="1" applyFont="1" applyAlignment="1">
      <alignment horizontal="right"/>
    </xf>
    <xf numFmtId="0" fontId="2" fillId="0" borderId="13" xfId="0" applyFont="1" applyBorder="1" applyAlignment="1">
      <alignment horizontal="center"/>
    </xf>
    <xf numFmtId="0" fontId="2" fillId="0" borderId="0" xfId="0" applyFont="1" applyBorder="1" applyAlignment="1">
      <alignment horizontal="left" vertical="center"/>
    </xf>
    <xf numFmtId="0" fontId="44" fillId="0" borderId="0" xfId="0" applyFont="1" applyAlignment="1">
      <alignment horizontal="center" vertical="center"/>
    </xf>
    <xf numFmtId="0" fontId="45" fillId="0" borderId="0" xfId="0" applyFont="1" applyAlignment="1">
      <alignment horizontal="center" vertical="center"/>
    </xf>
    <xf numFmtId="0" fontId="45" fillId="0" borderId="0" xfId="0" applyFont="1" applyAlignment="1">
      <alignment vertical="center"/>
    </xf>
    <xf numFmtId="0" fontId="0" fillId="0" borderId="0" xfId="0" applyAlignment="1"/>
    <xf numFmtId="0" fontId="44" fillId="0" borderId="0" xfId="0" applyFont="1" applyAlignment="1">
      <alignment vertical="center"/>
    </xf>
    <xf numFmtId="0" fontId="46" fillId="0" borderId="0" xfId="0" applyFont="1" applyAlignment="1">
      <alignment vertical="center"/>
    </xf>
    <xf numFmtId="0" fontId="47" fillId="0" borderId="0" xfId="0" applyFont="1" applyAlignment="1">
      <alignment horizontal="center" vertical="center"/>
    </xf>
    <xf numFmtId="0" fontId="48" fillId="0" borderId="0" xfId="0" applyFont="1" applyAlignment="1">
      <alignment vertical="center"/>
    </xf>
    <xf numFmtId="0" fontId="49" fillId="0" borderId="0" xfId="0" applyFont="1" applyAlignment="1">
      <alignment vertical="center"/>
    </xf>
    <xf numFmtId="0" fontId="51" fillId="0" borderId="0" xfId="0" applyFont="1"/>
    <xf numFmtId="0" fontId="52" fillId="0" borderId="0" xfId="0" applyFont="1"/>
    <xf numFmtId="0" fontId="0" fillId="0" borderId="0" xfId="0" applyFont="1"/>
    <xf numFmtId="49" fontId="46" fillId="0" borderId="7" xfId="0" applyNumberFormat="1" applyFont="1" applyBorder="1" applyAlignment="1">
      <alignment horizontal="center" vertical="center"/>
    </xf>
    <xf numFmtId="0" fontId="0" fillId="0" borderId="7" xfId="0" applyBorder="1"/>
    <xf numFmtId="0" fontId="46" fillId="0" borderId="7" xfId="0" applyFont="1" applyBorder="1" applyAlignment="1">
      <alignment horizontal="center" vertical="center"/>
    </xf>
    <xf numFmtId="0" fontId="46" fillId="0" borderId="7" xfId="0" applyFont="1" applyBorder="1" applyAlignment="1">
      <alignment vertical="center"/>
    </xf>
    <xf numFmtId="0" fontId="46" fillId="0" borderId="7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46" fillId="0" borderId="0" xfId="0" applyFont="1" applyBorder="1" applyAlignment="1">
      <alignment horizontal="center" vertical="center"/>
    </xf>
    <xf numFmtId="0" fontId="46" fillId="0" borderId="0" xfId="0" applyFont="1" applyBorder="1" applyAlignment="1">
      <alignment vertical="center"/>
    </xf>
    <xf numFmtId="0" fontId="46" fillId="0" borderId="0" xfId="0" applyFont="1" applyBorder="1" applyAlignment="1">
      <alignment horizontal="center" vertical="center" wrapText="1"/>
    </xf>
    <xf numFmtId="0" fontId="0" fillId="0" borderId="0" xfId="0" applyBorder="1"/>
    <xf numFmtId="0" fontId="55" fillId="0" borderId="0" xfId="0" applyFont="1" applyAlignment="1">
      <alignment vertical="center"/>
    </xf>
    <xf numFmtId="0" fontId="56" fillId="0" borderId="0" xfId="0" applyFont="1"/>
    <xf numFmtId="0" fontId="57" fillId="0" borderId="0" xfId="0" applyFont="1" applyAlignment="1">
      <alignment horizontal="center" vertical="center"/>
    </xf>
    <xf numFmtId="0" fontId="57" fillId="0" borderId="0" xfId="0" applyFont="1" applyAlignment="1">
      <alignment vertical="center"/>
    </xf>
    <xf numFmtId="0" fontId="46" fillId="0" borderId="0" xfId="0" applyFont="1" applyAlignment="1">
      <alignment horizontal="right" vertical="center"/>
    </xf>
    <xf numFmtId="0" fontId="3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10" fillId="0" borderId="0" xfId="0" applyFont="1" applyFill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 wrapText="1"/>
    </xf>
    <xf numFmtId="0" fontId="13" fillId="2" borderId="0" xfId="1" applyFont="1" applyFill="1" applyAlignment="1">
      <alignment horizontal="center"/>
    </xf>
    <xf numFmtId="0" fontId="18" fillId="2" borderId="0" xfId="1" applyFont="1" applyFill="1" applyBorder="1" applyAlignment="1">
      <alignment horizontal="center" vertical="center"/>
    </xf>
    <xf numFmtId="0" fontId="43" fillId="2" borderId="0" xfId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46" fillId="0" borderId="0" xfId="0" applyFont="1" applyAlignment="1">
      <alignment horizontal="left" vertical="center" wrapText="1"/>
    </xf>
    <xf numFmtId="0" fontId="46" fillId="0" borderId="8" xfId="0" applyFont="1" applyBorder="1" applyAlignment="1">
      <alignment horizontal="center" vertical="center" wrapText="1"/>
    </xf>
    <xf numFmtId="0" fontId="46" fillId="0" borderId="10" xfId="0" applyFont="1" applyBorder="1" applyAlignment="1">
      <alignment horizontal="center" vertical="center" wrapText="1"/>
    </xf>
    <xf numFmtId="0" fontId="44" fillId="0" borderId="0" xfId="0" applyFont="1" applyAlignment="1">
      <alignment horizontal="center" vertical="center"/>
    </xf>
    <xf numFmtId="0" fontId="46" fillId="0" borderId="7" xfId="0" applyFont="1" applyBorder="1" applyAlignment="1">
      <alignment horizontal="center" vertical="center" wrapText="1"/>
    </xf>
    <xf numFmtId="0" fontId="46" fillId="0" borderId="10" xfId="0" applyFont="1" applyBorder="1" applyAlignment="1">
      <alignment horizontal="center" vertical="center"/>
    </xf>
    <xf numFmtId="0" fontId="46" fillId="0" borderId="7" xfId="0" applyFont="1" applyBorder="1" applyAlignment="1">
      <alignment horizontal="center" vertical="center"/>
    </xf>
    <xf numFmtId="0" fontId="46" fillId="0" borderId="14" xfId="0" applyFont="1" applyBorder="1" applyAlignment="1">
      <alignment horizontal="center" vertical="center"/>
    </xf>
    <xf numFmtId="0" fontId="46" fillId="0" borderId="15" xfId="0" applyFont="1" applyBorder="1" applyAlignment="1">
      <alignment horizontal="center" vertical="center"/>
    </xf>
    <xf numFmtId="0" fontId="51" fillId="2" borderId="0" xfId="0" applyFont="1" applyFill="1" applyAlignment="1">
      <alignment horizontal="left"/>
    </xf>
    <xf numFmtId="0" fontId="0" fillId="2" borderId="0" xfId="0" applyFill="1"/>
    <xf numFmtId="0" fontId="49" fillId="2" borderId="0" xfId="0" applyFont="1" applyFill="1" applyAlignment="1">
      <alignment horizontal="right" vertical="center"/>
    </xf>
    <xf numFmtId="0" fontId="51" fillId="2" borderId="0" xfId="0" applyFont="1" applyFill="1" applyAlignment="1">
      <alignment horizontal="center"/>
    </xf>
    <xf numFmtId="0" fontId="53" fillId="2" borderId="0" xfId="0" applyFont="1" applyFill="1" applyAlignment="1">
      <alignment vertical="center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colors>
    <mruColors>
      <color rgb="FFFFFF66"/>
      <color rgb="FFFFFF99"/>
      <color rgb="FFFFFF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B$130" lockText="1" noThreeD="1"/>
</file>

<file path=xl/ctrlProps/ctrlProp2.xml><?xml version="1.0" encoding="utf-8"?>
<formControlPr xmlns="http://schemas.microsoft.com/office/spreadsheetml/2009/9/main" objectType="CheckBox" checked="Checked" fmlaLink="$B$131" lockText="1" noThreeD="1"/>
</file>

<file path=xl/ctrlProps/ctrlProp3.xml><?xml version="1.0" encoding="utf-8"?>
<formControlPr xmlns="http://schemas.microsoft.com/office/spreadsheetml/2009/9/main" objectType="CheckBox" fmlaLink="$J$3" lockText="1" noThreeD="1"/>
</file>

<file path=xl/ctrlProps/ctrlProp4.xml><?xml version="1.0" encoding="utf-8"?>
<formControlPr xmlns="http://schemas.microsoft.com/office/spreadsheetml/2009/9/main" objectType="CheckBox" fmlaLink="$J$1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g"/><Relationship Id="rId2" Type="http://schemas.microsoft.com/office/2007/relationships/hdphoto" Target="../media/hdphoto1.wdp"/><Relationship Id="rId1" Type="http://schemas.openxmlformats.org/officeDocument/2006/relationships/image" Target="../media/image1.jpe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</xdr:colOff>
          <xdr:row>128</xdr:row>
          <xdr:rowOff>121920</xdr:rowOff>
        </xdr:from>
        <xdr:to>
          <xdr:col>1</xdr:col>
          <xdr:colOff>800100</xdr:colOff>
          <xdr:row>128</xdr:row>
          <xdr:rowOff>236220</xdr:rowOff>
        </xdr:to>
        <xdr:sp macro="" textlink="">
          <xdr:nvSpPr>
            <xdr:cNvPr id="23555" name="Check Box 3" hidden="1">
              <a:extLst>
                <a:ext uri="{63B3BB69-23CF-44E3-9099-C40C66FF867C}">
                  <a14:compatExt spid="_x0000_s235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Show Game Numbers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</xdr:colOff>
          <xdr:row>129</xdr:row>
          <xdr:rowOff>60960</xdr:rowOff>
        </xdr:from>
        <xdr:to>
          <xdr:col>1</xdr:col>
          <xdr:colOff>800100</xdr:colOff>
          <xdr:row>129</xdr:row>
          <xdr:rowOff>251460</xdr:rowOff>
        </xdr:to>
        <xdr:sp macro="" textlink="">
          <xdr:nvSpPr>
            <xdr:cNvPr id="23556" name="Check Box 4" hidden="1">
              <a:extLst>
                <a:ext uri="{63B3BB69-23CF-44E3-9099-C40C66FF867C}">
                  <a14:compatExt spid="_x0000_s235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Show Seed Numbers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13</xdr:col>
      <xdr:colOff>323850</xdr:colOff>
      <xdr:row>4</xdr:row>
      <xdr:rowOff>38100</xdr:rowOff>
    </xdr:from>
    <xdr:to>
      <xdr:col>17</xdr:col>
      <xdr:colOff>342900</xdr:colOff>
      <xdr:row>15</xdr:row>
      <xdr:rowOff>228600</xdr:rowOff>
    </xdr:to>
    <xdr:pic>
      <xdr:nvPicPr>
        <xdr:cNvPr id="8" name="Рисунок 7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132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44350" y="1581150"/>
          <a:ext cx="3695700" cy="3695700"/>
        </a:xfrm>
        <a:prstGeom prst="rect">
          <a:avLst/>
        </a:prstGeom>
      </xdr:spPr>
    </xdr:pic>
    <xdr:clientData/>
  </xdr:twoCellAnchor>
  <xdr:twoCellAnchor editAs="oneCell">
    <xdr:from>
      <xdr:col>9</xdr:col>
      <xdr:colOff>666750</xdr:colOff>
      <xdr:row>36</xdr:row>
      <xdr:rowOff>95250</xdr:rowOff>
    </xdr:from>
    <xdr:to>
      <xdr:col>11</xdr:col>
      <xdr:colOff>323850</xdr:colOff>
      <xdr:row>42</xdr:row>
      <xdr:rowOff>259080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86750" y="11544300"/>
          <a:ext cx="1485900" cy="197358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</xdr:colOff>
          <xdr:row>2</xdr:row>
          <xdr:rowOff>7620</xdr:rowOff>
        </xdr:from>
        <xdr:to>
          <xdr:col>1</xdr:col>
          <xdr:colOff>251460</xdr:colOff>
          <xdr:row>2</xdr:row>
          <xdr:rowOff>220980</xdr:rowOff>
        </xdr:to>
        <xdr:sp macro="" textlink="">
          <xdr:nvSpPr>
            <xdr:cNvPr id="23557" name="Check Box 5" hidden="1">
              <a:extLst>
                <a:ext uri="{63B3BB69-23CF-44E3-9099-C40C66FF867C}">
                  <a14:compatExt spid="_x0000_s235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Show Seed Numbers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</xdr:colOff>
          <xdr:row>1</xdr:row>
          <xdr:rowOff>99060</xdr:rowOff>
        </xdr:from>
        <xdr:to>
          <xdr:col>1</xdr:col>
          <xdr:colOff>251460</xdr:colOff>
          <xdr:row>2</xdr:row>
          <xdr:rowOff>60960</xdr:rowOff>
        </xdr:to>
        <xdr:sp macro="" textlink="">
          <xdr:nvSpPr>
            <xdr:cNvPr id="23558" name="Check Box 6" hidden="1">
              <a:extLst>
                <a:ext uri="{63B3BB69-23CF-44E3-9099-C40C66FF867C}">
                  <a14:compatExt spid="_x0000_s235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Show Game Numbers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15</xdr:col>
      <xdr:colOff>0</xdr:colOff>
      <xdr:row>1</xdr:row>
      <xdr:rowOff>0</xdr:rowOff>
    </xdr:from>
    <xdr:to>
      <xdr:col>16</xdr:col>
      <xdr:colOff>182336</xdr:colOff>
      <xdr:row>2</xdr:row>
      <xdr:rowOff>315686</xdr:rowOff>
    </xdr:to>
    <xdr:pic>
      <xdr:nvPicPr>
        <xdr:cNvPr id="12" name="Picture 10" descr="vertex42_logo_transparent_sm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56771" y="435429"/>
          <a:ext cx="1695451" cy="5660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vertex42.com/ExcelTemplates/tournament-bracket-template.html" TargetMode="External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"/>
  <sheetViews>
    <sheetView tabSelected="1" zoomScale="70" zoomScaleNormal="70" workbookViewId="0">
      <selection activeCell="A5" sqref="A5"/>
    </sheetView>
  </sheetViews>
  <sheetFormatPr defaultColWidth="9.33203125" defaultRowHeight="17.399999999999999" x14ac:dyDescent="0.3"/>
  <cols>
    <col min="1" max="1" width="5.33203125" style="5" customWidth="1"/>
    <col min="2" max="2" width="58.44140625" style="6" customWidth="1"/>
    <col min="3" max="3" width="9.88671875" style="6" customWidth="1"/>
    <col min="4" max="4" width="10.109375" style="6" customWidth="1"/>
    <col min="5" max="5" width="7.33203125" style="6" customWidth="1"/>
    <col min="6" max="7" width="9.33203125" style="6"/>
    <col min="8" max="8" width="9.44140625" style="6" customWidth="1"/>
    <col min="9" max="9" width="9.33203125" style="6"/>
    <col min="10" max="11" width="9.33203125" style="6" hidden="1" customWidth="1"/>
    <col min="12" max="256" width="9.33203125" style="6"/>
    <col min="257" max="257" width="5.33203125" style="6" customWidth="1"/>
    <col min="258" max="258" width="44.5546875" style="6" customWidth="1"/>
    <col min="259" max="259" width="9.88671875" style="6" customWidth="1"/>
    <col min="260" max="260" width="9.6640625" style="6" customWidth="1"/>
    <col min="261" max="261" width="9" style="6" customWidth="1"/>
    <col min="262" max="263" width="9.33203125" style="6"/>
    <col min="264" max="264" width="9.44140625" style="6" customWidth="1"/>
    <col min="265" max="265" width="9.33203125" style="6"/>
    <col min="266" max="267" width="0" style="6" hidden="1" customWidth="1"/>
    <col min="268" max="512" width="9.33203125" style="6"/>
    <col min="513" max="513" width="5.33203125" style="6" customWidth="1"/>
    <col min="514" max="514" width="44.5546875" style="6" customWidth="1"/>
    <col min="515" max="515" width="9.88671875" style="6" customWidth="1"/>
    <col min="516" max="516" width="9.6640625" style="6" customWidth="1"/>
    <col min="517" max="517" width="9" style="6" customWidth="1"/>
    <col min="518" max="519" width="9.33203125" style="6"/>
    <col min="520" max="520" width="9.44140625" style="6" customWidth="1"/>
    <col min="521" max="521" width="9.33203125" style="6"/>
    <col min="522" max="523" width="0" style="6" hidden="1" customWidth="1"/>
    <col min="524" max="768" width="9.33203125" style="6"/>
    <col min="769" max="769" width="5.33203125" style="6" customWidth="1"/>
    <col min="770" max="770" width="44.5546875" style="6" customWidth="1"/>
    <col min="771" max="771" width="9.88671875" style="6" customWidth="1"/>
    <col min="772" max="772" width="9.6640625" style="6" customWidth="1"/>
    <col min="773" max="773" width="9" style="6" customWidth="1"/>
    <col min="774" max="775" width="9.33203125" style="6"/>
    <col min="776" max="776" width="9.44140625" style="6" customWidth="1"/>
    <col min="777" max="777" width="9.33203125" style="6"/>
    <col min="778" max="779" width="0" style="6" hidden="1" customWidth="1"/>
    <col min="780" max="1024" width="9.33203125" style="6"/>
    <col min="1025" max="1025" width="5.33203125" style="6" customWidth="1"/>
    <col min="1026" max="1026" width="44.5546875" style="6" customWidth="1"/>
    <col min="1027" max="1027" width="9.88671875" style="6" customWidth="1"/>
    <col min="1028" max="1028" width="9.6640625" style="6" customWidth="1"/>
    <col min="1029" max="1029" width="9" style="6" customWidth="1"/>
    <col min="1030" max="1031" width="9.33203125" style="6"/>
    <col min="1032" max="1032" width="9.44140625" style="6" customWidth="1"/>
    <col min="1033" max="1033" width="9.33203125" style="6"/>
    <col min="1034" max="1035" width="0" style="6" hidden="1" customWidth="1"/>
    <col min="1036" max="1280" width="9.33203125" style="6"/>
    <col min="1281" max="1281" width="5.33203125" style="6" customWidth="1"/>
    <col min="1282" max="1282" width="44.5546875" style="6" customWidth="1"/>
    <col min="1283" max="1283" width="9.88671875" style="6" customWidth="1"/>
    <col min="1284" max="1284" width="9.6640625" style="6" customWidth="1"/>
    <col min="1285" max="1285" width="9" style="6" customWidth="1"/>
    <col min="1286" max="1287" width="9.33203125" style="6"/>
    <col min="1288" max="1288" width="9.44140625" style="6" customWidth="1"/>
    <col min="1289" max="1289" width="9.33203125" style="6"/>
    <col min="1290" max="1291" width="0" style="6" hidden="1" customWidth="1"/>
    <col min="1292" max="1536" width="9.33203125" style="6"/>
    <col min="1537" max="1537" width="5.33203125" style="6" customWidth="1"/>
    <col min="1538" max="1538" width="44.5546875" style="6" customWidth="1"/>
    <col min="1539" max="1539" width="9.88671875" style="6" customWidth="1"/>
    <col min="1540" max="1540" width="9.6640625" style="6" customWidth="1"/>
    <col min="1541" max="1541" width="9" style="6" customWidth="1"/>
    <col min="1542" max="1543" width="9.33203125" style="6"/>
    <col min="1544" max="1544" width="9.44140625" style="6" customWidth="1"/>
    <col min="1545" max="1545" width="9.33203125" style="6"/>
    <col min="1546" max="1547" width="0" style="6" hidden="1" customWidth="1"/>
    <col min="1548" max="1792" width="9.33203125" style="6"/>
    <col min="1793" max="1793" width="5.33203125" style="6" customWidth="1"/>
    <col min="1794" max="1794" width="44.5546875" style="6" customWidth="1"/>
    <col min="1795" max="1795" width="9.88671875" style="6" customWidth="1"/>
    <col min="1796" max="1796" width="9.6640625" style="6" customWidth="1"/>
    <col min="1797" max="1797" width="9" style="6" customWidth="1"/>
    <col min="1798" max="1799" width="9.33203125" style="6"/>
    <col min="1800" max="1800" width="9.44140625" style="6" customWidth="1"/>
    <col min="1801" max="1801" width="9.33203125" style="6"/>
    <col min="1802" max="1803" width="0" style="6" hidden="1" customWidth="1"/>
    <col min="1804" max="2048" width="9.33203125" style="6"/>
    <col min="2049" max="2049" width="5.33203125" style="6" customWidth="1"/>
    <col min="2050" max="2050" width="44.5546875" style="6" customWidth="1"/>
    <col min="2051" max="2051" width="9.88671875" style="6" customWidth="1"/>
    <col min="2052" max="2052" width="9.6640625" style="6" customWidth="1"/>
    <col min="2053" max="2053" width="9" style="6" customWidth="1"/>
    <col min="2054" max="2055" width="9.33203125" style="6"/>
    <col min="2056" max="2056" width="9.44140625" style="6" customWidth="1"/>
    <col min="2057" max="2057" width="9.33203125" style="6"/>
    <col min="2058" max="2059" width="0" style="6" hidden="1" customWidth="1"/>
    <col min="2060" max="2304" width="9.33203125" style="6"/>
    <col min="2305" max="2305" width="5.33203125" style="6" customWidth="1"/>
    <col min="2306" max="2306" width="44.5546875" style="6" customWidth="1"/>
    <col min="2307" max="2307" width="9.88671875" style="6" customWidth="1"/>
    <col min="2308" max="2308" width="9.6640625" style="6" customWidth="1"/>
    <col min="2309" max="2309" width="9" style="6" customWidth="1"/>
    <col min="2310" max="2311" width="9.33203125" style="6"/>
    <col min="2312" max="2312" width="9.44140625" style="6" customWidth="1"/>
    <col min="2313" max="2313" width="9.33203125" style="6"/>
    <col min="2314" max="2315" width="0" style="6" hidden="1" customWidth="1"/>
    <col min="2316" max="2560" width="9.33203125" style="6"/>
    <col min="2561" max="2561" width="5.33203125" style="6" customWidth="1"/>
    <col min="2562" max="2562" width="44.5546875" style="6" customWidth="1"/>
    <col min="2563" max="2563" width="9.88671875" style="6" customWidth="1"/>
    <col min="2564" max="2564" width="9.6640625" style="6" customWidth="1"/>
    <col min="2565" max="2565" width="9" style="6" customWidth="1"/>
    <col min="2566" max="2567" width="9.33203125" style="6"/>
    <col min="2568" max="2568" width="9.44140625" style="6" customWidth="1"/>
    <col min="2569" max="2569" width="9.33203125" style="6"/>
    <col min="2570" max="2571" width="0" style="6" hidden="1" customWidth="1"/>
    <col min="2572" max="2816" width="9.33203125" style="6"/>
    <col min="2817" max="2817" width="5.33203125" style="6" customWidth="1"/>
    <col min="2818" max="2818" width="44.5546875" style="6" customWidth="1"/>
    <col min="2819" max="2819" width="9.88671875" style="6" customWidth="1"/>
    <col min="2820" max="2820" width="9.6640625" style="6" customWidth="1"/>
    <col min="2821" max="2821" width="9" style="6" customWidth="1"/>
    <col min="2822" max="2823" width="9.33203125" style="6"/>
    <col min="2824" max="2824" width="9.44140625" style="6" customWidth="1"/>
    <col min="2825" max="2825" width="9.33203125" style="6"/>
    <col min="2826" max="2827" width="0" style="6" hidden="1" customWidth="1"/>
    <col min="2828" max="3072" width="9.33203125" style="6"/>
    <col min="3073" max="3073" width="5.33203125" style="6" customWidth="1"/>
    <col min="3074" max="3074" width="44.5546875" style="6" customWidth="1"/>
    <col min="3075" max="3075" width="9.88671875" style="6" customWidth="1"/>
    <col min="3076" max="3076" width="9.6640625" style="6" customWidth="1"/>
    <col min="3077" max="3077" width="9" style="6" customWidth="1"/>
    <col min="3078" max="3079" width="9.33203125" style="6"/>
    <col min="3080" max="3080" width="9.44140625" style="6" customWidth="1"/>
    <col min="3081" max="3081" width="9.33203125" style="6"/>
    <col min="3082" max="3083" width="0" style="6" hidden="1" customWidth="1"/>
    <col min="3084" max="3328" width="9.33203125" style="6"/>
    <col min="3329" max="3329" width="5.33203125" style="6" customWidth="1"/>
    <col min="3330" max="3330" width="44.5546875" style="6" customWidth="1"/>
    <col min="3331" max="3331" width="9.88671875" style="6" customWidth="1"/>
    <col min="3332" max="3332" width="9.6640625" style="6" customWidth="1"/>
    <col min="3333" max="3333" width="9" style="6" customWidth="1"/>
    <col min="3334" max="3335" width="9.33203125" style="6"/>
    <col min="3336" max="3336" width="9.44140625" style="6" customWidth="1"/>
    <col min="3337" max="3337" width="9.33203125" style="6"/>
    <col min="3338" max="3339" width="0" style="6" hidden="1" customWidth="1"/>
    <col min="3340" max="3584" width="9.33203125" style="6"/>
    <col min="3585" max="3585" width="5.33203125" style="6" customWidth="1"/>
    <col min="3586" max="3586" width="44.5546875" style="6" customWidth="1"/>
    <col min="3587" max="3587" width="9.88671875" style="6" customWidth="1"/>
    <col min="3588" max="3588" width="9.6640625" style="6" customWidth="1"/>
    <col min="3589" max="3589" width="9" style="6" customWidth="1"/>
    <col min="3590" max="3591" width="9.33203125" style="6"/>
    <col min="3592" max="3592" width="9.44140625" style="6" customWidth="1"/>
    <col min="3593" max="3593" width="9.33203125" style="6"/>
    <col min="3594" max="3595" width="0" style="6" hidden="1" customWidth="1"/>
    <col min="3596" max="3840" width="9.33203125" style="6"/>
    <col min="3841" max="3841" width="5.33203125" style="6" customWidth="1"/>
    <col min="3842" max="3842" width="44.5546875" style="6" customWidth="1"/>
    <col min="3843" max="3843" width="9.88671875" style="6" customWidth="1"/>
    <col min="3844" max="3844" width="9.6640625" style="6" customWidth="1"/>
    <col min="3845" max="3845" width="9" style="6" customWidth="1"/>
    <col min="3846" max="3847" width="9.33203125" style="6"/>
    <col min="3848" max="3848" width="9.44140625" style="6" customWidth="1"/>
    <col min="3849" max="3849" width="9.33203125" style="6"/>
    <col min="3850" max="3851" width="0" style="6" hidden="1" customWidth="1"/>
    <col min="3852" max="4096" width="9.33203125" style="6"/>
    <col min="4097" max="4097" width="5.33203125" style="6" customWidth="1"/>
    <col min="4098" max="4098" width="44.5546875" style="6" customWidth="1"/>
    <col min="4099" max="4099" width="9.88671875" style="6" customWidth="1"/>
    <col min="4100" max="4100" width="9.6640625" style="6" customWidth="1"/>
    <col min="4101" max="4101" width="9" style="6" customWidth="1"/>
    <col min="4102" max="4103" width="9.33203125" style="6"/>
    <col min="4104" max="4104" width="9.44140625" style="6" customWidth="1"/>
    <col min="4105" max="4105" width="9.33203125" style="6"/>
    <col min="4106" max="4107" width="0" style="6" hidden="1" customWidth="1"/>
    <col min="4108" max="4352" width="9.33203125" style="6"/>
    <col min="4353" max="4353" width="5.33203125" style="6" customWidth="1"/>
    <col min="4354" max="4354" width="44.5546875" style="6" customWidth="1"/>
    <col min="4355" max="4355" width="9.88671875" style="6" customWidth="1"/>
    <col min="4356" max="4356" width="9.6640625" style="6" customWidth="1"/>
    <col min="4357" max="4357" width="9" style="6" customWidth="1"/>
    <col min="4358" max="4359" width="9.33203125" style="6"/>
    <col min="4360" max="4360" width="9.44140625" style="6" customWidth="1"/>
    <col min="4361" max="4361" width="9.33203125" style="6"/>
    <col min="4362" max="4363" width="0" style="6" hidden="1" customWidth="1"/>
    <col min="4364" max="4608" width="9.33203125" style="6"/>
    <col min="4609" max="4609" width="5.33203125" style="6" customWidth="1"/>
    <col min="4610" max="4610" width="44.5546875" style="6" customWidth="1"/>
    <col min="4611" max="4611" width="9.88671875" style="6" customWidth="1"/>
    <col min="4612" max="4612" width="9.6640625" style="6" customWidth="1"/>
    <col min="4613" max="4613" width="9" style="6" customWidth="1"/>
    <col min="4614" max="4615" width="9.33203125" style="6"/>
    <col min="4616" max="4616" width="9.44140625" style="6" customWidth="1"/>
    <col min="4617" max="4617" width="9.33203125" style="6"/>
    <col min="4618" max="4619" width="0" style="6" hidden="1" customWidth="1"/>
    <col min="4620" max="4864" width="9.33203125" style="6"/>
    <col min="4865" max="4865" width="5.33203125" style="6" customWidth="1"/>
    <col min="4866" max="4866" width="44.5546875" style="6" customWidth="1"/>
    <col min="4867" max="4867" width="9.88671875" style="6" customWidth="1"/>
    <col min="4868" max="4868" width="9.6640625" style="6" customWidth="1"/>
    <col min="4869" max="4869" width="9" style="6" customWidth="1"/>
    <col min="4870" max="4871" width="9.33203125" style="6"/>
    <col min="4872" max="4872" width="9.44140625" style="6" customWidth="1"/>
    <col min="4873" max="4873" width="9.33203125" style="6"/>
    <col min="4874" max="4875" width="0" style="6" hidden="1" customWidth="1"/>
    <col min="4876" max="5120" width="9.33203125" style="6"/>
    <col min="5121" max="5121" width="5.33203125" style="6" customWidth="1"/>
    <col min="5122" max="5122" width="44.5546875" style="6" customWidth="1"/>
    <col min="5123" max="5123" width="9.88671875" style="6" customWidth="1"/>
    <col min="5124" max="5124" width="9.6640625" style="6" customWidth="1"/>
    <col min="5125" max="5125" width="9" style="6" customWidth="1"/>
    <col min="5126" max="5127" width="9.33203125" style="6"/>
    <col min="5128" max="5128" width="9.44140625" style="6" customWidth="1"/>
    <col min="5129" max="5129" width="9.33203125" style="6"/>
    <col min="5130" max="5131" width="0" style="6" hidden="1" customWidth="1"/>
    <col min="5132" max="5376" width="9.33203125" style="6"/>
    <col min="5377" max="5377" width="5.33203125" style="6" customWidth="1"/>
    <col min="5378" max="5378" width="44.5546875" style="6" customWidth="1"/>
    <col min="5379" max="5379" width="9.88671875" style="6" customWidth="1"/>
    <col min="5380" max="5380" width="9.6640625" style="6" customWidth="1"/>
    <col min="5381" max="5381" width="9" style="6" customWidth="1"/>
    <col min="5382" max="5383" width="9.33203125" style="6"/>
    <col min="5384" max="5384" width="9.44140625" style="6" customWidth="1"/>
    <col min="5385" max="5385" width="9.33203125" style="6"/>
    <col min="5386" max="5387" width="0" style="6" hidden="1" customWidth="1"/>
    <col min="5388" max="5632" width="9.33203125" style="6"/>
    <col min="5633" max="5633" width="5.33203125" style="6" customWidth="1"/>
    <col min="5634" max="5634" width="44.5546875" style="6" customWidth="1"/>
    <col min="5635" max="5635" width="9.88671875" style="6" customWidth="1"/>
    <col min="5636" max="5636" width="9.6640625" style="6" customWidth="1"/>
    <col min="5637" max="5637" width="9" style="6" customWidth="1"/>
    <col min="5638" max="5639" width="9.33203125" style="6"/>
    <col min="5640" max="5640" width="9.44140625" style="6" customWidth="1"/>
    <col min="5641" max="5641" width="9.33203125" style="6"/>
    <col min="5642" max="5643" width="0" style="6" hidden="1" customWidth="1"/>
    <col min="5644" max="5888" width="9.33203125" style="6"/>
    <col min="5889" max="5889" width="5.33203125" style="6" customWidth="1"/>
    <col min="5890" max="5890" width="44.5546875" style="6" customWidth="1"/>
    <col min="5891" max="5891" width="9.88671875" style="6" customWidth="1"/>
    <col min="5892" max="5892" width="9.6640625" style="6" customWidth="1"/>
    <col min="5893" max="5893" width="9" style="6" customWidth="1"/>
    <col min="5894" max="5895" width="9.33203125" style="6"/>
    <col min="5896" max="5896" width="9.44140625" style="6" customWidth="1"/>
    <col min="5897" max="5897" width="9.33203125" style="6"/>
    <col min="5898" max="5899" width="0" style="6" hidden="1" customWidth="1"/>
    <col min="5900" max="6144" width="9.33203125" style="6"/>
    <col min="6145" max="6145" width="5.33203125" style="6" customWidth="1"/>
    <col min="6146" max="6146" width="44.5546875" style="6" customWidth="1"/>
    <col min="6147" max="6147" width="9.88671875" style="6" customWidth="1"/>
    <col min="6148" max="6148" width="9.6640625" style="6" customWidth="1"/>
    <col min="6149" max="6149" width="9" style="6" customWidth="1"/>
    <col min="6150" max="6151" width="9.33203125" style="6"/>
    <col min="6152" max="6152" width="9.44140625" style="6" customWidth="1"/>
    <col min="6153" max="6153" width="9.33203125" style="6"/>
    <col min="6154" max="6155" width="0" style="6" hidden="1" customWidth="1"/>
    <col min="6156" max="6400" width="9.33203125" style="6"/>
    <col min="6401" max="6401" width="5.33203125" style="6" customWidth="1"/>
    <col min="6402" max="6402" width="44.5546875" style="6" customWidth="1"/>
    <col min="6403" max="6403" width="9.88671875" style="6" customWidth="1"/>
    <col min="6404" max="6404" width="9.6640625" style="6" customWidth="1"/>
    <col min="6405" max="6405" width="9" style="6" customWidth="1"/>
    <col min="6406" max="6407" width="9.33203125" style="6"/>
    <col min="6408" max="6408" width="9.44140625" style="6" customWidth="1"/>
    <col min="6409" max="6409" width="9.33203125" style="6"/>
    <col min="6410" max="6411" width="0" style="6" hidden="1" customWidth="1"/>
    <col min="6412" max="6656" width="9.33203125" style="6"/>
    <col min="6657" max="6657" width="5.33203125" style="6" customWidth="1"/>
    <col min="6658" max="6658" width="44.5546875" style="6" customWidth="1"/>
    <col min="6659" max="6659" width="9.88671875" style="6" customWidth="1"/>
    <col min="6660" max="6660" width="9.6640625" style="6" customWidth="1"/>
    <col min="6661" max="6661" width="9" style="6" customWidth="1"/>
    <col min="6662" max="6663" width="9.33203125" style="6"/>
    <col min="6664" max="6664" width="9.44140625" style="6" customWidth="1"/>
    <col min="6665" max="6665" width="9.33203125" style="6"/>
    <col min="6666" max="6667" width="0" style="6" hidden="1" customWidth="1"/>
    <col min="6668" max="6912" width="9.33203125" style="6"/>
    <col min="6913" max="6913" width="5.33203125" style="6" customWidth="1"/>
    <col min="6914" max="6914" width="44.5546875" style="6" customWidth="1"/>
    <col min="6915" max="6915" width="9.88671875" style="6" customWidth="1"/>
    <col min="6916" max="6916" width="9.6640625" style="6" customWidth="1"/>
    <col min="6917" max="6917" width="9" style="6" customWidth="1"/>
    <col min="6918" max="6919" width="9.33203125" style="6"/>
    <col min="6920" max="6920" width="9.44140625" style="6" customWidth="1"/>
    <col min="6921" max="6921" width="9.33203125" style="6"/>
    <col min="6922" max="6923" width="0" style="6" hidden="1" customWidth="1"/>
    <col min="6924" max="7168" width="9.33203125" style="6"/>
    <col min="7169" max="7169" width="5.33203125" style="6" customWidth="1"/>
    <col min="7170" max="7170" width="44.5546875" style="6" customWidth="1"/>
    <col min="7171" max="7171" width="9.88671875" style="6" customWidth="1"/>
    <col min="7172" max="7172" width="9.6640625" style="6" customWidth="1"/>
    <col min="7173" max="7173" width="9" style="6" customWidth="1"/>
    <col min="7174" max="7175" width="9.33203125" style="6"/>
    <col min="7176" max="7176" width="9.44140625" style="6" customWidth="1"/>
    <col min="7177" max="7177" width="9.33203125" style="6"/>
    <col min="7178" max="7179" width="0" style="6" hidden="1" customWidth="1"/>
    <col min="7180" max="7424" width="9.33203125" style="6"/>
    <col min="7425" max="7425" width="5.33203125" style="6" customWidth="1"/>
    <col min="7426" max="7426" width="44.5546875" style="6" customWidth="1"/>
    <col min="7427" max="7427" width="9.88671875" style="6" customWidth="1"/>
    <col min="7428" max="7428" width="9.6640625" style="6" customWidth="1"/>
    <col min="7429" max="7429" width="9" style="6" customWidth="1"/>
    <col min="7430" max="7431" width="9.33203125" style="6"/>
    <col min="7432" max="7432" width="9.44140625" style="6" customWidth="1"/>
    <col min="7433" max="7433" width="9.33203125" style="6"/>
    <col min="7434" max="7435" width="0" style="6" hidden="1" customWidth="1"/>
    <col min="7436" max="7680" width="9.33203125" style="6"/>
    <col min="7681" max="7681" width="5.33203125" style="6" customWidth="1"/>
    <col min="7682" max="7682" width="44.5546875" style="6" customWidth="1"/>
    <col min="7683" max="7683" width="9.88671875" style="6" customWidth="1"/>
    <col min="7684" max="7684" width="9.6640625" style="6" customWidth="1"/>
    <col min="7685" max="7685" width="9" style="6" customWidth="1"/>
    <col min="7686" max="7687" width="9.33203125" style="6"/>
    <col min="7688" max="7688" width="9.44140625" style="6" customWidth="1"/>
    <col min="7689" max="7689" width="9.33203125" style="6"/>
    <col min="7690" max="7691" width="0" style="6" hidden="1" customWidth="1"/>
    <col min="7692" max="7936" width="9.33203125" style="6"/>
    <col min="7937" max="7937" width="5.33203125" style="6" customWidth="1"/>
    <col min="7938" max="7938" width="44.5546875" style="6" customWidth="1"/>
    <col min="7939" max="7939" width="9.88671875" style="6" customWidth="1"/>
    <col min="7940" max="7940" width="9.6640625" style="6" customWidth="1"/>
    <col min="7941" max="7941" width="9" style="6" customWidth="1"/>
    <col min="7942" max="7943" width="9.33203125" style="6"/>
    <col min="7944" max="7944" width="9.44140625" style="6" customWidth="1"/>
    <col min="7945" max="7945" width="9.33203125" style="6"/>
    <col min="7946" max="7947" width="0" style="6" hidden="1" customWidth="1"/>
    <col min="7948" max="8192" width="9.33203125" style="6"/>
    <col min="8193" max="8193" width="5.33203125" style="6" customWidth="1"/>
    <col min="8194" max="8194" width="44.5546875" style="6" customWidth="1"/>
    <col min="8195" max="8195" width="9.88671875" style="6" customWidth="1"/>
    <col min="8196" max="8196" width="9.6640625" style="6" customWidth="1"/>
    <col min="8197" max="8197" width="9" style="6" customWidth="1"/>
    <col min="8198" max="8199" width="9.33203125" style="6"/>
    <col min="8200" max="8200" width="9.44140625" style="6" customWidth="1"/>
    <col min="8201" max="8201" width="9.33203125" style="6"/>
    <col min="8202" max="8203" width="0" style="6" hidden="1" customWidth="1"/>
    <col min="8204" max="8448" width="9.33203125" style="6"/>
    <col min="8449" max="8449" width="5.33203125" style="6" customWidth="1"/>
    <col min="8450" max="8450" width="44.5546875" style="6" customWidth="1"/>
    <col min="8451" max="8451" width="9.88671875" style="6" customWidth="1"/>
    <col min="8452" max="8452" width="9.6640625" style="6" customWidth="1"/>
    <col min="8453" max="8453" width="9" style="6" customWidth="1"/>
    <col min="8454" max="8455" width="9.33203125" style="6"/>
    <col min="8456" max="8456" width="9.44140625" style="6" customWidth="1"/>
    <col min="8457" max="8457" width="9.33203125" style="6"/>
    <col min="8458" max="8459" width="0" style="6" hidden="1" customWidth="1"/>
    <col min="8460" max="8704" width="9.33203125" style="6"/>
    <col min="8705" max="8705" width="5.33203125" style="6" customWidth="1"/>
    <col min="8706" max="8706" width="44.5546875" style="6" customWidth="1"/>
    <col min="8707" max="8707" width="9.88671875" style="6" customWidth="1"/>
    <col min="8708" max="8708" width="9.6640625" style="6" customWidth="1"/>
    <col min="8709" max="8709" width="9" style="6" customWidth="1"/>
    <col min="8710" max="8711" width="9.33203125" style="6"/>
    <col min="8712" max="8712" width="9.44140625" style="6" customWidth="1"/>
    <col min="8713" max="8713" width="9.33203125" style="6"/>
    <col min="8714" max="8715" width="0" style="6" hidden="1" customWidth="1"/>
    <col min="8716" max="8960" width="9.33203125" style="6"/>
    <col min="8961" max="8961" width="5.33203125" style="6" customWidth="1"/>
    <col min="8962" max="8962" width="44.5546875" style="6" customWidth="1"/>
    <col min="8963" max="8963" width="9.88671875" style="6" customWidth="1"/>
    <col min="8964" max="8964" width="9.6640625" style="6" customWidth="1"/>
    <col min="8965" max="8965" width="9" style="6" customWidth="1"/>
    <col min="8966" max="8967" width="9.33203125" style="6"/>
    <col min="8968" max="8968" width="9.44140625" style="6" customWidth="1"/>
    <col min="8969" max="8969" width="9.33203125" style="6"/>
    <col min="8970" max="8971" width="0" style="6" hidden="1" customWidth="1"/>
    <col min="8972" max="9216" width="9.33203125" style="6"/>
    <col min="9217" max="9217" width="5.33203125" style="6" customWidth="1"/>
    <col min="9218" max="9218" width="44.5546875" style="6" customWidth="1"/>
    <col min="9219" max="9219" width="9.88671875" style="6" customWidth="1"/>
    <col min="9220" max="9220" width="9.6640625" style="6" customWidth="1"/>
    <col min="9221" max="9221" width="9" style="6" customWidth="1"/>
    <col min="9222" max="9223" width="9.33203125" style="6"/>
    <col min="9224" max="9224" width="9.44140625" style="6" customWidth="1"/>
    <col min="9225" max="9225" width="9.33203125" style="6"/>
    <col min="9226" max="9227" width="0" style="6" hidden="1" customWidth="1"/>
    <col min="9228" max="9472" width="9.33203125" style="6"/>
    <col min="9473" max="9473" width="5.33203125" style="6" customWidth="1"/>
    <col min="9474" max="9474" width="44.5546875" style="6" customWidth="1"/>
    <col min="9475" max="9475" width="9.88671875" style="6" customWidth="1"/>
    <col min="9476" max="9476" width="9.6640625" style="6" customWidth="1"/>
    <col min="9477" max="9477" width="9" style="6" customWidth="1"/>
    <col min="9478" max="9479" width="9.33203125" style="6"/>
    <col min="9480" max="9480" width="9.44140625" style="6" customWidth="1"/>
    <col min="9481" max="9481" width="9.33203125" style="6"/>
    <col min="9482" max="9483" width="0" style="6" hidden="1" customWidth="1"/>
    <col min="9484" max="9728" width="9.33203125" style="6"/>
    <col min="9729" max="9729" width="5.33203125" style="6" customWidth="1"/>
    <col min="9730" max="9730" width="44.5546875" style="6" customWidth="1"/>
    <col min="9731" max="9731" width="9.88671875" style="6" customWidth="1"/>
    <col min="9732" max="9732" width="9.6640625" style="6" customWidth="1"/>
    <col min="9733" max="9733" width="9" style="6" customWidth="1"/>
    <col min="9734" max="9735" width="9.33203125" style="6"/>
    <col min="9736" max="9736" width="9.44140625" style="6" customWidth="1"/>
    <col min="9737" max="9737" width="9.33203125" style="6"/>
    <col min="9738" max="9739" width="0" style="6" hidden="1" customWidth="1"/>
    <col min="9740" max="9984" width="9.33203125" style="6"/>
    <col min="9985" max="9985" width="5.33203125" style="6" customWidth="1"/>
    <col min="9986" max="9986" width="44.5546875" style="6" customWidth="1"/>
    <col min="9987" max="9987" width="9.88671875" style="6" customWidth="1"/>
    <col min="9988" max="9988" width="9.6640625" style="6" customWidth="1"/>
    <col min="9989" max="9989" width="9" style="6" customWidth="1"/>
    <col min="9990" max="9991" width="9.33203125" style="6"/>
    <col min="9992" max="9992" width="9.44140625" style="6" customWidth="1"/>
    <col min="9993" max="9993" width="9.33203125" style="6"/>
    <col min="9994" max="9995" width="0" style="6" hidden="1" customWidth="1"/>
    <col min="9996" max="10240" width="9.33203125" style="6"/>
    <col min="10241" max="10241" width="5.33203125" style="6" customWidth="1"/>
    <col min="10242" max="10242" width="44.5546875" style="6" customWidth="1"/>
    <col min="10243" max="10243" width="9.88671875" style="6" customWidth="1"/>
    <col min="10244" max="10244" width="9.6640625" style="6" customWidth="1"/>
    <col min="10245" max="10245" width="9" style="6" customWidth="1"/>
    <col min="10246" max="10247" width="9.33203125" style="6"/>
    <col min="10248" max="10248" width="9.44140625" style="6" customWidth="1"/>
    <col min="10249" max="10249" width="9.33203125" style="6"/>
    <col min="10250" max="10251" width="0" style="6" hidden="1" customWidth="1"/>
    <col min="10252" max="10496" width="9.33203125" style="6"/>
    <col min="10497" max="10497" width="5.33203125" style="6" customWidth="1"/>
    <col min="10498" max="10498" width="44.5546875" style="6" customWidth="1"/>
    <col min="10499" max="10499" width="9.88671875" style="6" customWidth="1"/>
    <col min="10500" max="10500" width="9.6640625" style="6" customWidth="1"/>
    <col min="10501" max="10501" width="9" style="6" customWidth="1"/>
    <col min="10502" max="10503" width="9.33203125" style="6"/>
    <col min="10504" max="10504" width="9.44140625" style="6" customWidth="1"/>
    <col min="10505" max="10505" width="9.33203125" style="6"/>
    <col min="10506" max="10507" width="0" style="6" hidden="1" customWidth="1"/>
    <col min="10508" max="10752" width="9.33203125" style="6"/>
    <col min="10753" max="10753" width="5.33203125" style="6" customWidth="1"/>
    <col min="10754" max="10754" width="44.5546875" style="6" customWidth="1"/>
    <col min="10755" max="10755" width="9.88671875" style="6" customWidth="1"/>
    <col min="10756" max="10756" width="9.6640625" style="6" customWidth="1"/>
    <col min="10757" max="10757" width="9" style="6" customWidth="1"/>
    <col min="10758" max="10759" width="9.33203125" style="6"/>
    <col min="10760" max="10760" width="9.44140625" style="6" customWidth="1"/>
    <col min="10761" max="10761" width="9.33203125" style="6"/>
    <col min="10762" max="10763" width="0" style="6" hidden="1" customWidth="1"/>
    <col min="10764" max="11008" width="9.33203125" style="6"/>
    <col min="11009" max="11009" width="5.33203125" style="6" customWidth="1"/>
    <col min="11010" max="11010" width="44.5546875" style="6" customWidth="1"/>
    <col min="11011" max="11011" width="9.88671875" style="6" customWidth="1"/>
    <col min="11012" max="11012" width="9.6640625" style="6" customWidth="1"/>
    <col min="11013" max="11013" width="9" style="6" customWidth="1"/>
    <col min="11014" max="11015" width="9.33203125" style="6"/>
    <col min="11016" max="11016" width="9.44140625" style="6" customWidth="1"/>
    <col min="11017" max="11017" width="9.33203125" style="6"/>
    <col min="11018" max="11019" width="0" style="6" hidden="1" customWidth="1"/>
    <col min="11020" max="11264" width="9.33203125" style="6"/>
    <col min="11265" max="11265" width="5.33203125" style="6" customWidth="1"/>
    <col min="11266" max="11266" width="44.5546875" style="6" customWidth="1"/>
    <col min="11267" max="11267" width="9.88671875" style="6" customWidth="1"/>
    <col min="11268" max="11268" width="9.6640625" style="6" customWidth="1"/>
    <col min="11269" max="11269" width="9" style="6" customWidth="1"/>
    <col min="11270" max="11271" width="9.33203125" style="6"/>
    <col min="11272" max="11272" width="9.44140625" style="6" customWidth="1"/>
    <col min="11273" max="11273" width="9.33203125" style="6"/>
    <col min="11274" max="11275" width="0" style="6" hidden="1" customWidth="1"/>
    <col min="11276" max="11520" width="9.33203125" style="6"/>
    <col min="11521" max="11521" width="5.33203125" style="6" customWidth="1"/>
    <col min="11522" max="11522" width="44.5546875" style="6" customWidth="1"/>
    <col min="11523" max="11523" width="9.88671875" style="6" customWidth="1"/>
    <col min="11524" max="11524" width="9.6640625" style="6" customWidth="1"/>
    <col min="11525" max="11525" width="9" style="6" customWidth="1"/>
    <col min="11526" max="11527" width="9.33203125" style="6"/>
    <col min="11528" max="11528" width="9.44140625" style="6" customWidth="1"/>
    <col min="11529" max="11529" width="9.33203125" style="6"/>
    <col min="11530" max="11531" width="0" style="6" hidden="1" customWidth="1"/>
    <col min="11532" max="11776" width="9.33203125" style="6"/>
    <col min="11777" max="11777" width="5.33203125" style="6" customWidth="1"/>
    <col min="11778" max="11778" width="44.5546875" style="6" customWidth="1"/>
    <col min="11779" max="11779" width="9.88671875" style="6" customWidth="1"/>
    <col min="11780" max="11780" width="9.6640625" style="6" customWidth="1"/>
    <col min="11781" max="11781" width="9" style="6" customWidth="1"/>
    <col min="11782" max="11783" width="9.33203125" style="6"/>
    <col min="11784" max="11784" width="9.44140625" style="6" customWidth="1"/>
    <col min="11785" max="11785" width="9.33203125" style="6"/>
    <col min="11786" max="11787" width="0" style="6" hidden="1" customWidth="1"/>
    <col min="11788" max="12032" width="9.33203125" style="6"/>
    <col min="12033" max="12033" width="5.33203125" style="6" customWidth="1"/>
    <col min="12034" max="12034" width="44.5546875" style="6" customWidth="1"/>
    <col min="12035" max="12035" width="9.88671875" style="6" customWidth="1"/>
    <col min="12036" max="12036" width="9.6640625" style="6" customWidth="1"/>
    <col min="12037" max="12037" width="9" style="6" customWidth="1"/>
    <col min="12038" max="12039" width="9.33203125" style="6"/>
    <col min="12040" max="12040" width="9.44140625" style="6" customWidth="1"/>
    <col min="12041" max="12041" width="9.33203125" style="6"/>
    <col min="12042" max="12043" width="0" style="6" hidden="1" customWidth="1"/>
    <col min="12044" max="12288" width="9.33203125" style="6"/>
    <col min="12289" max="12289" width="5.33203125" style="6" customWidth="1"/>
    <col min="12290" max="12290" width="44.5546875" style="6" customWidth="1"/>
    <col min="12291" max="12291" width="9.88671875" style="6" customWidth="1"/>
    <col min="12292" max="12292" width="9.6640625" style="6" customWidth="1"/>
    <col min="12293" max="12293" width="9" style="6" customWidth="1"/>
    <col min="12294" max="12295" width="9.33203125" style="6"/>
    <col min="12296" max="12296" width="9.44140625" style="6" customWidth="1"/>
    <col min="12297" max="12297" width="9.33203125" style="6"/>
    <col min="12298" max="12299" width="0" style="6" hidden="1" customWidth="1"/>
    <col min="12300" max="12544" width="9.33203125" style="6"/>
    <col min="12545" max="12545" width="5.33203125" style="6" customWidth="1"/>
    <col min="12546" max="12546" width="44.5546875" style="6" customWidth="1"/>
    <col min="12547" max="12547" width="9.88671875" style="6" customWidth="1"/>
    <col min="12548" max="12548" width="9.6640625" style="6" customWidth="1"/>
    <col min="12549" max="12549" width="9" style="6" customWidth="1"/>
    <col min="12550" max="12551" width="9.33203125" style="6"/>
    <col min="12552" max="12552" width="9.44140625" style="6" customWidth="1"/>
    <col min="12553" max="12553" width="9.33203125" style="6"/>
    <col min="12554" max="12555" width="0" style="6" hidden="1" customWidth="1"/>
    <col min="12556" max="12800" width="9.33203125" style="6"/>
    <col min="12801" max="12801" width="5.33203125" style="6" customWidth="1"/>
    <col min="12802" max="12802" width="44.5546875" style="6" customWidth="1"/>
    <col min="12803" max="12803" width="9.88671875" style="6" customWidth="1"/>
    <col min="12804" max="12804" width="9.6640625" style="6" customWidth="1"/>
    <col min="12805" max="12805" width="9" style="6" customWidth="1"/>
    <col min="12806" max="12807" width="9.33203125" style="6"/>
    <col min="12808" max="12808" width="9.44140625" style="6" customWidth="1"/>
    <col min="12809" max="12809" width="9.33203125" style="6"/>
    <col min="12810" max="12811" width="0" style="6" hidden="1" customWidth="1"/>
    <col min="12812" max="13056" width="9.33203125" style="6"/>
    <col min="13057" max="13057" width="5.33203125" style="6" customWidth="1"/>
    <col min="13058" max="13058" width="44.5546875" style="6" customWidth="1"/>
    <col min="13059" max="13059" width="9.88671875" style="6" customWidth="1"/>
    <col min="13060" max="13060" width="9.6640625" style="6" customWidth="1"/>
    <col min="13061" max="13061" width="9" style="6" customWidth="1"/>
    <col min="13062" max="13063" width="9.33203125" style="6"/>
    <col min="13064" max="13064" width="9.44140625" style="6" customWidth="1"/>
    <col min="13065" max="13065" width="9.33203125" style="6"/>
    <col min="13066" max="13067" width="0" style="6" hidden="1" customWidth="1"/>
    <col min="13068" max="13312" width="9.33203125" style="6"/>
    <col min="13313" max="13313" width="5.33203125" style="6" customWidth="1"/>
    <col min="13314" max="13314" width="44.5546875" style="6" customWidth="1"/>
    <col min="13315" max="13315" width="9.88671875" style="6" customWidth="1"/>
    <col min="13316" max="13316" width="9.6640625" style="6" customWidth="1"/>
    <col min="13317" max="13317" width="9" style="6" customWidth="1"/>
    <col min="13318" max="13319" width="9.33203125" style="6"/>
    <col min="13320" max="13320" width="9.44140625" style="6" customWidth="1"/>
    <col min="13321" max="13321" width="9.33203125" style="6"/>
    <col min="13322" max="13323" width="0" style="6" hidden="1" customWidth="1"/>
    <col min="13324" max="13568" width="9.33203125" style="6"/>
    <col min="13569" max="13569" width="5.33203125" style="6" customWidth="1"/>
    <col min="13570" max="13570" width="44.5546875" style="6" customWidth="1"/>
    <col min="13571" max="13571" width="9.88671875" style="6" customWidth="1"/>
    <col min="13572" max="13572" width="9.6640625" style="6" customWidth="1"/>
    <col min="13573" max="13573" width="9" style="6" customWidth="1"/>
    <col min="13574" max="13575" width="9.33203125" style="6"/>
    <col min="13576" max="13576" width="9.44140625" style="6" customWidth="1"/>
    <col min="13577" max="13577" width="9.33203125" style="6"/>
    <col min="13578" max="13579" width="0" style="6" hidden="1" customWidth="1"/>
    <col min="13580" max="13824" width="9.33203125" style="6"/>
    <col min="13825" max="13825" width="5.33203125" style="6" customWidth="1"/>
    <col min="13826" max="13826" width="44.5546875" style="6" customWidth="1"/>
    <col min="13827" max="13827" width="9.88671875" style="6" customWidth="1"/>
    <col min="13828" max="13828" width="9.6640625" style="6" customWidth="1"/>
    <col min="13829" max="13829" width="9" style="6" customWidth="1"/>
    <col min="13830" max="13831" width="9.33203125" style="6"/>
    <col min="13832" max="13832" width="9.44140625" style="6" customWidth="1"/>
    <col min="13833" max="13833" width="9.33203125" style="6"/>
    <col min="13834" max="13835" width="0" style="6" hidden="1" customWidth="1"/>
    <col min="13836" max="14080" width="9.33203125" style="6"/>
    <col min="14081" max="14081" width="5.33203125" style="6" customWidth="1"/>
    <col min="14082" max="14082" width="44.5546875" style="6" customWidth="1"/>
    <col min="14083" max="14083" width="9.88671875" style="6" customWidth="1"/>
    <col min="14084" max="14084" width="9.6640625" style="6" customWidth="1"/>
    <col min="14085" max="14085" width="9" style="6" customWidth="1"/>
    <col min="14086" max="14087" width="9.33203125" style="6"/>
    <col min="14088" max="14088" width="9.44140625" style="6" customWidth="1"/>
    <col min="14089" max="14089" width="9.33203125" style="6"/>
    <col min="14090" max="14091" width="0" style="6" hidden="1" customWidth="1"/>
    <col min="14092" max="14336" width="9.33203125" style="6"/>
    <col min="14337" max="14337" width="5.33203125" style="6" customWidth="1"/>
    <col min="14338" max="14338" width="44.5546875" style="6" customWidth="1"/>
    <col min="14339" max="14339" width="9.88671875" style="6" customWidth="1"/>
    <col min="14340" max="14340" width="9.6640625" style="6" customWidth="1"/>
    <col min="14341" max="14341" width="9" style="6" customWidth="1"/>
    <col min="14342" max="14343" width="9.33203125" style="6"/>
    <col min="14344" max="14344" width="9.44140625" style="6" customWidth="1"/>
    <col min="14345" max="14345" width="9.33203125" style="6"/>
    <col min="14346" max="14347" width="0" style="6" hidden="1" customWidth="1"/>
    <col min="14348" max="14592" width="9.33203125" style="6"/>
    <col min="14593" max="14593" width="5.33203125" style="6" customWidth="1"/>
    <col min="14594" max="14594" width="44.5546875" style="6" customWidth="1"/>
    <col min="14595" max="14595" width="9.88671875" style="6" customWidth="1"/>
    <col min="14596" max="14596" width="9.6640625" style="6" customWidth="1"/>
    <col min="14597" max="14597" width="9" style="6" customWidth="1"/>
    <col min="14598" max="14599" width="9.33203125" style="6"/>
    <col min="14600" max="14600" width="9.44140625" style="6" customWidth="1"/>
    <col min="14601" max="14601" width="9.33203125" style="6"/>
    <col min="14602" max="14603" width="0" style="6" hidden="1" customWidth="1"/>
    <col min="14604" max="14848" width="9.33203125" style="6"/>
    <col min="14849" max="14849" width="5.33203125" style="6" customWidth="1"/>
    <col min="14850" max="14850" width="44.5546875" style="6" customWidth="1"/>
    <col min="14851" max="14851" width="9.88671875" style="6" customWidth="1"/>
    <col min="14852" max="14852" width="9.6640625" style="6" customWidth="1"/>
    <col min="14853" max="14853" width="9" style="6" customWidth="1"/>
    <col min="14854" max="14855" width="9.33203125" style="6"/>
    <col min="14856" max="14856" width="9.44140625" style="6" customWidth="1"/>
    <col min="14857" max="14857" width="9.33203125" style="6"/>
    <col min="14858" max="14859" width="0" style="6" hidden="1" customWidth="1"/>
    <col min="14860" max="15104" width="9.33203125" style="6"/>
    <col min="15105" max="15105" width="5.33203125" style="6" customWidth="1"/>
    <col min="15106" max="15106" width="44.5546875" style="6" customWidth="1"/>
    <col min="15107" max="15107" width="9.88671875" style="6" customWidth="1"/>
    <col min="15108" max="15108" width="9.6640625" style="6" customWidth="1"/>
    <col min="15109" max="15109" width="9" style="6" customWidth="1"/>
    <col min="15110" max="15111" width="9.33203125" style="6"/>
    <col min="15112" max="15112" width="9.44140625" style="6" customWidth="1"/>
    <col min="15113" max="15113" width="9.33203125" style="6"/>
    <col min="15114" max="15115" width="0" style="6" hidden="1" customWidth="1"/>
    <col min="15116" max="15360" width="9.33203125" style="6"/>
    <col min="15361" max="15361" width="5.33203125" style="6" customWidth="1"/>
    <col min="15362" max="15362" width="44.5546875" style="6" customWidth="1"/>
    <col min="15363" max="15363" width="9.88671875" style="6" customWidth="1"/>
    <col min="15364" max="15364" width="9.6640625" style="6" customWidth="1"/>
    <col min="15365" max="15365" width="9" style="6" customWidth="1"/>
    <col min="15366" max="15367" width="9.33203125" style="6"/>
    <col min="15368" max="15368" width="9.44140625" style="6" customWidth="1"/>
    <col min="15369" max="15369" width="9.33203125" style="6"/>
    <col min="15370" max="15371" width="0" style="6" hidden="1" customWidth="1"/>
    <col min="15372" max="15616" width="9.33203125" style="6"/>
    <col min="15617" max="15617" width="5.33203125" style="6" customWidth="1"/>
    <col min="15618" max="15618" width="44.5546875" style="6" customWidth="1"/>
    <col min="15619" max="15619" width="9.88671875" style="6" customWidth="1"/>
    <col min="15620" max="15620" width="9.6640625" style="6" customWidth="1"/>
    <col min="15621" max="15621" width="9" style="6" customWidth="1"/>
    <col min="15622" max="15623" width="9.33203125" style="6"/>
    <col min="15624" max="15624" width="9.44140625" style="6" customWidth="1"/>
    <col min="15625" max="15625" width="9.33203125" style="6"/>
    <col min="15626" max="15627" width="0" style="6" hidden="1" customWidth="1"/>
    <col min="15628" max="15872" width="9.33203125" style="6"/>
    <col min="15873" max="15873" width="5.33203125" style="6" customWidth="1"/>
    <col min="15874" max="15874" width="44.5546875" style="6" customWidth="1"/>
    <col min="15875" max="15875" width="9.88671875" style="6" customWidth="1"/>
    <col min="15876" max="15876" width="9.6640625" style="6" customWidth="1"/>
    <col min="15877" max="15877" width="9" style="6" customWidth="1"/>
    <col min="15878" max="15879" width="9.33203125" style="6"/>
    <col min="15880" max="15880" width="9.44140625" style="6" customWidth="1"/>
    <col min="15881" max="15881" width="9.33203125" style="6"/>
    <col min="15882" max="15883" width="0" style="6" hidden="1" customWidth="1"/>
    <col min="15884" max="16128" width="9.33203125" style="6"/>
    <col min="16129" max="16129" width="5.33203125" style="6" customWidth="1"/>
    <col min="16130" max="16130" width="44.5546875" style="6" customWidth="1"/>
    <col min="16131" max="16131" width="9.88671875" style="6" customWidth="1"/>
    <col min="16132" max="16132" width="9.6640625" style="6" customWidth="1"/>
    <col min="16133" max="16133" width="9" style="6" customWidth="1"/>
    <col min="16134" max="16135" width="9.33203125" style="6"/>
    <col min="16136" max="16136" width="9.44140625" style="6" customWidth="1"/>
    <col min="16137" max="16137" width="9.33203125" style="6"/>
    <col min="16138" max="16139" width="0" style="6" hidden="1" customWidth="1"/>
    <col min="16140" max="16384" width="9.33203125" style="6"/>
  </cols>
  <sheetData>
    <row r="1" spans="1:8" s="5" customFormat="1" x14ac:dyDescent="0.3">
      <c r="A1" s="200" t="s">
        <v>106</v>
      </c>
      <c r="B1" s="200"/>
      <c r="C1" s="200"/>
      <c r="D1" s="200"/>
      <c r="E1" s="200"/>
    </row>
    <row r="2" spans="1:8" s="5" customFormat="1" ht="24" customHeight="1" x14ac:dyDescent="0.3">
      <c r="A2" s="201" t="s">
        <v>123</v>
      </c>
      <c r="B2" s="201"/>
      <c r="C2" s="201"/>
      <c r="D2" s="201"/>
      <c r="E2" s="201"/>
      <c r="H2" s="6"/>
    </row>
    <row r="3" spans="1:8" ht="18.600000000000001" customHeight="1" x14ac:dyDescent="0.3">
      <c r="A3" s="202" t="s">
        <v>17</v>
      </c>
      <c r="B3" s="202"/>
      <c r="C3" s="202"/>
      <c r="D3" s="202"/>
      <c r="E3" s="202"/>
    </row>
    <row r="4" spans="1:8" ht="22.95" customHeight="1" x14ac:dyDescent="0.3">
      <c r="A4" s="12" t="s">
        <v>38</v>
      </c>
      <c r="B4" s="3"/>
      <c r="D4" s="169"/>
      <c r="E4" s="158" t="s">
        <v>202</v>
      </c>
    </row>
    <row r="5" spans="1:8" ht="12" customHeight="1" x14ac:dyDescent="0.35">
      <c r="A5" s="7"/>
      <c r="B5" s="7"/>
      <c r="C5" s="7"/>
      <c r="D5" s="8"/>
      <c r="E5" s="9"/>
    </row>
    <row r="6" spans="1:8" ht="34.799999999999997" x14ac:dyDescent="0.3">
      <c r="A6" s="81" t="s">
        <v>19</v>
      </c>
      <c r="B6" s="81" t="s">
        <v>20</v>
      </c>
      <c r="C6" s="81" t="s">
        <v>21</v>
      </c>
      <c r="D6" s="84" t="s">
        <v>124</v>
      </c>
      <c r="E6" s="83" t="s">
        <v>91</v>
      </c>
    </row>
    <row r="7" spans="1:8" ht="34.950000000000003" customHeight="1" x14ac:dyDescent="0.3">
      <c r="A7" s="42">
        <v>1</v>
      </c>
      <c r="B7" s="16" t="s">
        <v>11</v>
      </c>
      <c r="C7" s="83" t="s">
        <v>34</v>
      </c>
      <c r="D7" s="78">
        <f>'ком.розш.п-ть'!H9</f>
        <v>87</v>
      </c>
      <c r="E7" s="42">
        <v>1</v>
      </c>
    </row>
    <row r="8" spans="1:8" ht="34.950000000000003" customHeight="1" x14ac:dyDescent="0.3">
      <c r="A8" s="42">
        <v>2</v>
      </c>
      <c r="B8" s="16" t="s">
        <v>14</v>
      </c>
      <c r="C8" s="83" t="s">
        <v>35</v>
      </c>
      <c r="D8" s="78">
        <f>'ком.розш.п-ть'!H13</f>
        <v>85</v>
      </c>
      <c r="E8" s="42">
        <v>2</v>
      </c>
    </row>
    <row r="9" spans="1:8" ht="34.950000000000003" customHeight="1" x14ac:dyDescent="0.3">
      <c r="A9" s="42">
        <v>3</v>
      </c>
      <c r="B9" s="16" t="s">
        <v>12</v>
      </c>
      <c r="C9" s="83" t="s">
        <v>28</v>
      </c>
      <c r="D9" s="85">
        <f>'ком.розш.п-ть'!H17</f>
        <v>79</v>
      </c>
      <c r="E9" s="42">
        <v>3</v>
      </c>
    </row>
    <row r="10" spans="1:8" ht="34.950000000000003" customHeight="1" x14ac:dyDescent="0.3">
      <c r="A10" s="42">
        <v>4</v>
      </c>
      <c r="B10" s="16" t="s">
        <v>7</v>
      </c>
      <c r="C10" s="83" t="s">
        <v>26</v>
      </c>
      <c r="D10" s="85">
        <f>'ком.розш.п-ть'!H21</f>
        <v>73</v>
      </c>
      <c r="E10" s="42">
        <v>4</v>
      </c>
    </row>
    <row r="11" spans="1:8" ht="34.950000000000003" customHeight="1" x14ac:dyDescent="0.3">
      <c r="A11" s="42">
        <v>5</v>
      </c>
      <c r="B11" s="16" t="s">
        <v>4</v>
      </c>
      <c r="C11" s="83" t="s">
        <v>171</v>
      </c>
      <c r="D11" s="78">
        <f>'ком.розш.п-ть'!H25</f>
        <v>72</v>
      </c>
      <c r="E11" s="42">
        <v>5</v>
      </c>
    </row>
    <row r="12" spans="1:8" ht="34.950000000000003" customHeight="1" x14ac:dyDescent="0.3">
      <c r="A12" s="42">
        <v>6</v>
      </c>
      <c r="B12" s="16" t="s">
        <v>6</v>
      </c>
      <c r="C12" s="83" t="s">
        <v>25</v>
      </c>
      <c r="D12" s="85">
        <f>'ком.розш.п-ть'!H29</f>
        <v>71</v>
      </c>
      <c r="E12" s="42">
        <v>6</v>
      </c>
    </row>
    <row r="13" spans="1:8" ht="34.950000000000003" customHeight="1" x14ac:dyDescent="0.3">
      <c r="A13" s="42">
        <v>7</v>
      </c>
      <c r="B13" s="16" t="s">
        <v>8</v>
      </c>
      <c r="C13" s="83" t="s">
        <v>29</v>
      </c>
      <c r="D13" s="85">
        <f>'ком.розш.п-ть'!H33</f>
        <v>67</v>
      </c>
      <c r="E13" s="42">
        <v>7</v>
      </c>
    </row>
    <row r="14" spans="1:8" ht="34.950000000000003" customHeight="1" x14ac:dyDescent="0.3">
      <c r="A14" s="42">
        <v>8</v>
      </c>
      <c r="B14" s="16" t="s">
        <v>9</v>
      </c>
      <c r="C14" s="83" t="s">
        <v>23</v>
      </c>
      <c r="D14" s="85">
        <f>'ком.розш.п-ть'!H37</f>
        <v>64</v>
      </c>
      <c r="E14" s="42">
        <v>8</v>
      </c>
    </row>
    <row r="15" spans="1:8" ht="34.950000000000003" customHeight="1" x14ac:dyDescent="0.3">
      <c r="A15" s="42">
        <v>9</v>
      </c>
      <c r="B15" s="16" t="s">
        <v>16</v>
      </c>
      <c r="C15" s="83" t="s">
        <v>172</v>
      </c>
      <c r="D15" s="78">
        <f>'ком.розш.п-ть'!H44</f>
        <v>63</v>
      </c>
      <c r="E15" s="42">
        <v>9</v>
      </c>
    </row>
    <row r="16" spans="1:8" ht="34.950000000000003" customHeight="1" x14ac:dyDescent="0.3">
      <c r="A16" s="42">
        <v>10</v>
      </c>
      <c r="B16" s="16" t="s">
        <v>5</v>
      </c>
      <c r="C16" s="83" t="s">
        <v>31</v>
      </c>
      <c r="D16" s="85">
        <f>'ком.розш.п-ть'!H41</f>
        <v>63</v>
      </c>
      <c r="E16" s="42">
        <v>9</v>
      </c>
    </row>
    <row r="17" spans="1:5" ht="34.950000000000003" customHeight="1" x14ac:dyDescent="0.3">
      <c r="A17" s="42">
        <v>11</v>
      </c>
      <c r="B17" s="16" t="s">
        <v>10</v>
      </c>
      <c r="C17" s="83" t="s">
        <v>30</v>
      </c>
      <c r="D17" s="85">
        <f>'ком.розш.п-ть'!H48</f>
        <v>62</v>
      </c>
      <c r="E17" s="42">
        <v>11</v>
      </c>
    </row>
    <row r="18" spans="1:5" ht="34.950000000000003" customHeight="1" x14ac:dyDescent="0.3">
      <c r="A18" s="42">
        <v>12</v>
      </c>
      <c r="B18" s="16" t="s">
        <v>13</v>
      </c>
      <c r="C18" s="83" t="s">
        <v>27</v>
      </c>
      <c r="D18" s="85">
        <f>'ком.розш.п-ть'!H52</f>
        <v>62</v>
      </c>
      <c r="E18" s="42">
        <v>11</v>
      </c>
    </row>
    <row r="19" spans="1:5" ht="34.950000000000003" customHeight="1" x14ac:dyDescent="0.3">
      <c r="A19" s="42">
        <v>13</v>
      </c>
      <c r="B19" s="16" t="s">
        <v>15</v>
      </c>
      <c r="C19" s="83" t="s">
        <v>32</v>
      </c>
      <c r="D19" s="85">
        <f>'ком.розш.п-ть'!H55</f>
        <v>41</v>
      </c>
      <c r="E19" s="42">
        <v>13</v>
      </c>
    </row>
    <row r="20" spans="1:5" x14ac:dyDescent="0.3">
      <c r="A20" s="82"/>
      <c r="B20" s="17"/>
      <c r="C20" s="82"/>
      <c r="D20" s="10"/>
      <c r="E20" s="10"/>
    </row>
    <row r="21" spans="1:5" x14ac:dyDescent="0.3">
      <c r="A21" s="11" t="s">
        <v>36</v>
      </c>
      <c r="E21" s="86" t="s">
        <v>201</v>
      </c>
    </row>
    <row r="22" spans="1:5" x14ac:dyDescent="0.3">
      <c r="A22" s="11"/>
    </row>
    <row r="23" spans="1:5" ht="21" customHeight="1" x14ac:dyDescent="0.3">
      <c r="A23" s="11" t="s">
        <v>37</v>
      </c>
      <c r="E23" s="87" t="s">
        <v>105</v>
      </c>
    </row>
    <row r="25" spans="1:5" ht="18.600000000000001" customHeight="1" x14ac:dyDescent="0.3"/>
    <row r="26" spans="1:5" x14ac:dyDescent="0.3">
      <c r="A26" s="6"/>
    </row>
    <row r="27" spans="1:5" x14ac:dyDescent="0.3">
      <c r="A27" s="6"/>
    </row>
    <row r="28" spans="1:5" x14ac:dyDescent="0.3">
      <c r="A28" s="6"/>
    </row>
    <row r="29" spans="1:5" x14ac:dyDescent="0.3">
      <c r="A29" s="6"/>
    </row>
    <row r="30" spans="1:5" x14ac:dyDescent="0.3">
      <c r="A30" s="6"/>
    </row>
    <row r="31" spans="1:5" x14ac:dyDescent="0.3">
      <c r="A31" s="6"/>
    </row>
    <row r="32" spans="1:5" x14ac:dyDescent="0.3">
      <c r="A32" s="6"/>
    </row>
    <row r="33" spans="1:1" x14ac:dyDescent="0.3">
      <c r="A33" s="6"/>
    </row>
    <row r="34" spans="1:1" x14ac:dyDescent="0.3">
      <c r="A34" s="6"/>
    </row>
    <row r="35" spans="1:1" x14ac:dyDescent="0.3">
      <c r="A35" s="6"/>
    </row>
    <row r="36" spans="1:1" x14ac:dyDescent="0.3">
      <c r="A36" s="6"/>
    </row>
    <row r="37" spans="1:1" x14ac:dyDescent="0.3">
      <c r="A37" s="6"/>
    </row>
    <row r="38" spans="1:1" x14ac:dyDescent="0.3">
      <c r="A38" s="6"/>
    </row>
    <row r="39" spans="1:1" x14ac:dyDescent="0.3">
      <c r="A39" s="6"/>
    </row>
    <row r="40" spans="1:1" x14ac:dyDescent="0.3">
      <c r="A40" s="6"/>
    </row>
    <row r="41" spans="1:1" x14ac:dyDescent="0.3">
      <c r="A41" s="6"/>
    </row>
  </sheetData>
  <sortState ref="A7:K22">
    <sortCondition descending="1" ref="D7:D22"/>
  </sortState>
  <mergeCells count="3">
    <mergeCell ref="A1:E1"/>
    <mergeCell ref="A2:E2"/>
    <mergeCell ref="A3:E3"/>
  </mergeCells>
  <phoneticPr fontId="8" type="noConversion"/>
  <printOptions horizontalCentered="1"/>
  <pageMargins left="0.51181102362204722" right="0.31496062992125984" top="0.39" bottom="0.47244094488188981" header="0.23622047244094491" footer="0.23622047244094491"/>
  <pageSetup paperSize="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6"/>
  <sheetViews>
    <sheetView zoomScale="70" zoomScaleNormal="70" workbookViewId="0">
      <selection activeCell="N37" sqref="N37"/>
    </sheetView>
  </sheetViews>
  <sheetFormatPr defaultColWidth="8.6640625" defaultRowHeight="15" x14ac:dyDescent="0.3"/>
  <cols>
    <col min="1" max="1" width="5.109375" style="46" customWidth="1"/>
    <col min="2" max="2" width="26.88671875" style="44" customWidth="1"/>
    <col min="3" max="3" width="13.109375" style="46" customWidth="1"/>
    <col min="4" max="4" width="10.6640625" style="46" customWidth="1"/>
    <col min="5" max="5" width="6.6640625" style="46" customWidth="1"/>
    <col min="6" max="6" width="7.6640625" style="46" customWidth="1"/>
    <col min="7" max="7" width="8.33203125" style="59" customWidth="1"/>
    <col min="8" max="8" width="8.33203125" style="46" customWidth="1"/>
    <col min="9" max="234" width="8.6640625" style="44"/>
    <col min="235" max="235" width="5.109375" style="44" customWidth="1"/>
    <col min="236" max="236" width="26.6640625" style="44" customWidth="1"/>
    <col min="237" max="237" width="13.109375" style="44" customWidth="1"/>
    <col min="238" max="238" width="10.6640625" style="44" customWidth="1"/>
    <col min="239" max="239" width="6.6640625" style="44" customWidth="1"/>
    <col min="240" max="241" width="7.6640625" style="44" customWidth="1"/>
    <col min="242" max="242" width="8.33203125" style="44" customWidth="1"/>
    <col min="243" max="243" width="6.5546875" style="44" customWidth="1"/>
    <col min="244" max="256" width="8.6640625" style="44"/>
    <col min="257" max="257" width="5.109375" style="44" customWidth="1"/>
    <col min="258" max="258" width="26.88671875" style="44" customWidth="1"/>
    <col min="259" max="259" width="13.109375" style="44" customWidth="1"/>
    <col min="260" max="260" width="10.6640625" style="44" customWidth="1"/>
    <col min="261" max="261" width="6.6640625" style="44" customWidth="1"/>
    <col min="262" max="263" width="7.6640625" style="44" customWidth="1"/>
    <col min="264" max="264" width="8.33203125" style="44" customWidth="1"/>
    <col min="265" max="490" width="8.6640625" style="44"/>
    <col min="491" max="491" width="5.109375" style="44" customWidth="1"/>
    <col min="492" max="492" width="26.6640625" style="44" customWidth="1"/>
    <col min="493" max="493" width="13.109375" style="44" customWidth="1"/>
    <col min="494" max="494" width="10.6640625" style="44" customWidth="1"/>
    <col min="495" max="495" width="6.6640625" style="44" customWidth="1"/>
    <col min="496" max="497" width="7.6640625" style="44" customWidth="1"/>
    <col min="498" max="498" width="8.33203125" style="44" customWidth="1"/>
    <col min="499" max="499" width="6.5546875" style="44" customWidth="1"/>
    <col min="500" max="512" width="8.6640625" style="44"/>
    <col min="513" max="513" width="5.109375" style="44" customWidth="1"/>
    <col min="514" max="514" width="26.88671875" style="44" customWidth="1"/>
    <col min="515" max="515" width="13.109375" style="44" customWidth="1"/>
    <col min="516" max="516" width="10.6640625" style="44" customWidth="1"/>
    <col min="517" max="517" width="6.6640625" style="44" customWidth="1"/>
    <col min="518" max="519" width="7.6640625" style="44" customWidth="1"/>
    <col min="520" max="520" width="8.33203125" style="44" customWidth="1"/>
    <col min="521" max="746" width="8.6640625" style="44"/>
    <col min="747" max="747" width="5.109375" style="44" customWidth="1"/>
    <col min="748" max="748" width="26.6640625" style="44" customWidth="1"/>
    <col min="749" max="749" width="13.109375" style="44" customWidth="1"/>
    <col min="750" max="750" width="10.6640625" style="44" customWidth="1"/>
    <col min="751" max="751" width="6.6640625" style="44" customWidth="1"/>
    <col min="752" max="753" width="7.6640625" style="44" customWidth="1"/>
    <col min="754" max="754" width="8.33203125" style="44" customWidth="1"/>
    <col min="755" max="755" width="6.5546875" style="44" customWidth="1"/>
    <col min="756" max="768" width="8.6640625" style="44"/>
    <col min="769" max="769" width="5.109375" style="44" customWidth="1"/>
    <col min="770" max="770" width="26.88671875" style="44" customWidth="1"/>
    <col min="771" max="771" width="13.109375" style="44" customWidth="1"/>
    <col min="772" max="772" width="10.6640625" style="44" customWidth="1"/>
    <col min="773" max="773" width="6.6640625" style="44" customWidth="1"/>
    <col min="774" max="775" width="7.6640625" style="44" customWidth="1"/>
    <col min="776" max="776" width="8.33203125" style="44" customWidth="1"/>
    <col min="777" max="1002" width="8.6640625" style="44"/>
    <col min="1003" max="1003" width="5.109375" style="44" customWidth="1"/>
    <col min="1004" max="1004" width="26.6640625" style="44" customWidth="1"/>
    <col min="1005" max="1005" width="13.109375" style="44" customWidth="1"/>
    <col min="1006" max="1006" width="10.6640625" style="44" customWidth="1"/>
    <col min="1007" max="1007" width="6.6640625" style="44" customWidth="1"/>
    <col min="1008" max="1009" width="7.6640625" style="44" customWidth="1"/>
    <col min="1010" max="1010" width="8.33203125" style="44" customWidth="1"/>
    <col min="1011" max="1011" width="6.5546875" style="44" customWidth="1"/>
    <col min="1012" max="1024" width="8.6640625" style="44"/>
    <col min="1025" max="1025" width="5.109375" style="44" customWidth="1"/>
    <col min="1026" max="1026" width="26.88671875" style="44" customWidth="1"/>
    <col min="1027" max="1027" width="13.109375" style="44" customWidth="1"/>
    <col min="1028" max="1028" width="10.6640625" style="44" customWidth="1"/>
    <col min="1029" max="1029" width="6.6640625" style="44" customWidth="1"/>
    <col min="1030" max="1031" width="7.6640625" style="44" customWidth="1"/>
    <col min="1032" max="1032" width="8.33203125" style="44" customWidth="1"/>
    <col min="1033" max="1258" width="8.6640625" style="44"/>
    <col min="1259" max="1259" width="5.109375" style="44" customWidth="1"/>
    <col min="1260" max="1260" width="26.6640625" style="44" customWidth="1"/>
    <col min="1261" max="1261" width="13.109375" style="44" customWidth="1"/>
    <col min="1262" max="1262" width="10.6640625" style="44" customWidth="1"/>
    <col min="1263" max="1263" width="6.6640625" style="44" customWidth="1"/>
    <col min="1264" max="1265" width="7.6640625" style="44" customWidth="1"/>
    <col min="1266" max="1266" width="8.33203125" style="44" customWidth="1"/>
    <col min="1267" max="1267" width="6.5546875" style="44" customWidth="1"/>
    <col min="1268" max="1280" width="8.6640625" style="44"/>
    <col min="1281" max="1281" width="5.109375" style="44" customWidth="1"/>
    <col min="1282" max="1282" width="26.88671875" style="44" customWidth="1"/>
    <col min="1283" max="1283" width="13.109375" style="44" customWidth="1"/>
    <col min="1284" max="1284" width="10.6640625" style="44" customWidth="1"/>
    <col min="1285" max="1285" width="6.6640625" style="44" customWidth="1"/>
    <col min="1286" max="1287" width="7.6640625" style="44" customWidth="1"/>
    <col min="1288" max="1288" width="8.33203125" style="44" customWidth="1"/>
    <col min="1289" max="1514" width="8.6640625" style="44"/>
    <col min="1515" max="1515" width="5.109375" style="44" customWidth="1"/>
    <col min="1516" max="1516" width="26.6640625" style="44" customWidth="1"/>
    <col min="1517" max="1517" width="13.109375" style="44" customWidth="1"/>
    <col min="1518" max="1518" width="10.6640625" style="44" customWidth="1"/>
    <col min="1519" max="1519" width="6.6640625" style="44" customWidth="1"/>
    <col min="1520" max="1521" width="7.6640625" style="44" customWidth="1"/>
    <col min="1522" max="1522" width="8.33203125" style="44" customWidth="1"/>
    <col min="1523" max="1523" width="6.5546875" style="44" customWidth="1"/>
    <col min="1524" max="1536" width="8.6640625" style="44"/>
    <col min="1537" max="1537" width="5.109375" style="44" customWidth="1"/>
    <col min="1538" max="1538" width="26.88671875" style="44" customWidth="1"/>
    <col min="1539" max="1539" width="13.109375" style="44" customWidth="1"/>
    <col min="1540" max="1540" width="10.6640625" style="44" customWidth="1"/>
    <col min="1541" max="1541" width="6.6640625" style="44" customWidth="1"/>
    <col min="1542" max="1543" width="7.6640625" style="44" customWidth="1"/>
    <col min="1544" max="1544" width="8.33203125" style="44" customWidth="1"/>
    <col min="1545" max="1770" width="8.6640625" style="44"/>
    <col min="1771" max="1771" width="5.109375" style="44" customWidth="1"/>
    <col min="1772" max="1772" width="26.6640625" style="44" customWidth="1"/>
    <col min="1773" max="1773" width="13.109375" style="44" customWidth="1"/>
    <col min="1774" max="1774" width="10.6640625" style="44" customWidth="1"/>
    <col min="1775" max="1775" width="6.6640625" style="44" customWidth="1"/>
    <col min="1776" max="1777" width="7.6640625" style="44" customWidth="1"/>
    <col min="1778" max="1778" width="8.33203125" style="44" customWidth="1"/>
    <col min="1779" max="1779" width="6.5546875" style="44" customWidth="1"/>
    <col min="1780" max="1792" width="8.6640625" style="44"/>
    <col min="1793" max="1793" width="5.109375" style="44" customWidth="1"/>
    <col min="1794" max="1794" width="26.88671875" style="44" customWidth="1"/>
    <col min="1795" max="1795" width="13.109375" style="44" customWidth="1"/>
    <col min="1796" max="1796" width="10.6640625" style="44" customWidth="1"/>
    <col min="1797" max="1797" width="6.6640625" style="44" customWidth="1"/>
    <col min="1798" max="1799" width="7.6640625" style="44" customWidth="1"/>
    <col min="1800" max="1800" width="8.33203125" style="44" customWidth="1"/>
    <col min="1801" max="2026" width="8.6640625" style="44"/>
    <col min="2027" max="2027" width="5.109375" style="44" customWidth="1"/>
    <col min="2028" max="2028" width="26.6640625" style="44" customWidth="1"/>
    <col min="2029" max="2029" width="13.109375" style="44" customWidth="1"/>
    <col min="2030" max="2030" width="10.6640625" style="44" customWidth="1"/>
    <col min="2031" max="2031" width="6.6640625" style="44" customWidth="1"/>
    <col min="2032" max="2033" width="7.6640625" style="44" customWidth="1"/>
    <col min="2034" max="2034" width="8.33203125" style="44" customWidth="1"/>
    <col min="2035" max="2035" width="6.5546875" style="44" customWidth="1"/>
    <col min="2036" max="2048" width="8.6640625" style="44"/>
    <col min="2049" max="2049" width="5.109375" style="44" customWidth="1"/>
    <col min="2050" max="2050" width="26.88671875" style="44" customWidth="1"/>
    <col min="2051" max="2051" width="13.109375" style="44" customWidth="1"/>
    <col min="2052" max="2052" width="10.6640625" style="44" customWidth="1"/>
    <col min="2053" max="2053" width="6.6640625" style="44" customWidth="1"/>
    <col min="2054" max="2055" width="7.6640625" style="44" customWidth="1"/>
    <col min="2056" max="2056" width="8.33203125" style="44" customWidth="1"/>
    <col min="2057" max="2282" width="8.6640625" style="44"/>
    <col min="2283" max="2283" width="5.109375" style="44" customWidth="1"/>
    <col min="2284" max="2284" width="26.6640625" style="44" customWidth="1"/>
    <col min="2285" max="2285" width="13.109375" style="44" customWidth="1"/>
    <col min="2286" max="2286" width="10.6640625" style="44" customWidth="1"/>
    <col min="2287" max="2287" width="6.6640625" style="44" customWidth="1"/>
    <col min="2288" max="2289" width="7.6640625" style="44" customWidth="1"/>
    <col min="2290" max="2290" width="8.33203125" style="44" customWidth="1"/>
    <col min="2291" max="2291" width="6.5546875" style="44" customWidth="1"/>
    <col min="2292" max="2304" width="8.6640625" style="44"/>
    <col min="2305" max="2305" width="5.109375" style="44" customWidth="1"/>
    <col min="2306" max="2306" width="26.88671875" style="44" customWidth="1"/>
    <col min="2307" max="2307" width="13.109375" style="44" customWidth="1"/>
    <col min="2308" max="2308" width="10.6640625" style="44" customWidth="1"/>
    <col min="2309" max="2309" width="6.6640625" style="44" customWidth="1"/>
    <col min="2310" max="2311" width="7.6640625" style="44" customWidth="1"/>
    <col min="2312" max="2312" width="8.33203125" style="44" customWidth="1"/>
    <col min="2313" max="2538" width="8.6640625" style="44"/>
    <col min="2539" max="2539" width="5.109375" style="44" customWidth="1"/>
    <col min="2540" max="2540" width="26.6640625" style="44" customWidth="1"/>
    <col min="2541" max="2541" width="13.109375" style="44" customWidth="1"/>
    <col min="2542" max="2542" width="10.6640625" style="44" customWidth="1"/>
    <col min="2543" max="2543" width="6.6640625" style="44" customWidth="1"/>
    <col min="2544" max="2545" width="7.6640625" style="44" customWidth="1"/>
    <col min="2546" max="2546" width="8.33203125" style="44" customWidth="1"/>
    <col min="2547" max="2547" width="6.5546875" style="44" customWidth="1"/>
    <col min="2548" max="2560" width="8.6640625" style="44"/>
    <col min="2561" max="2561" width="5.109375" style="44" customWidth="1"/>
    <col min="2562" max="2562" width="26.88671875" style="44" customWidth="1"/>
    <col min="2563" max="2563" width="13.109375" style="44" customWidth="1"/>
    <col min="2564" max="2564" width="10.6640625" style="44" customWidth="1"/>
    <col min="2565" max="2565" width="6.6640625" style="44" customWidth="1"/>
    <col min="2566" max="2567" width="7.6640625" style="44" customWidth="1"/>
    <col min="2568" max="2568" width="8.33203125" style="44" customWidth="1"/>
    <col min="2569" max="2794" width="8.6640625" style="44"/>
    <col min="2795" max="2795" width="5.109375" style="44" customWidth="1"/>
    <col min="2796" max="2796" width="26.6640625" style="44" customWidth="1"/>
    <col min="2797" max="2797" width="13.109375" style="44" customWidth="1"/>
    <col min="2798" max="2798" width="10.6640625" style="44" customWidth="1"/>
    <col min="2799" max="2799" width="6.6640625" style="44" customWidth="1"/>
    <col min="2800" max="2801" width="7.6640625" style="44" customWidth="1"/>
    <col min="2802" max="2802" width="8.33203125" style="44" customWidth="1"/>
    <col min="2803" max="2803" width="6.5546875" style="44" customWidth="1"/>
    <col min="2804" max="2816" width="8.6640625" style="44"/>
    <col min="2817" max="2817" width="5.109375" style="44" customWidth="1"/>
    <col min="2818" max="2818" width="26.88671875" style="44" customWidth="1"/>
    <col min="2819" max="2819" width="13.109375" style="44" customWidth="1"/>
    <col min="2820" max="2820" width="10.6640625" style="44" customWidth="1"/>
    <col min="2821" max="2821" width="6.6640625" style="44" customWidth="1"/>
    <col min="2822" max="2823" width="7.6640625" style="44" customWidth="1"/>
    <col min="2824" max="2824" width="8.33203125" style="44" customWidth="1"/>
    <col min="2825" max="3050" width="8.6640625" style="44"/>
    <col min="3051" max="3051" width="5.109375" style="44" customWidth="1"/>
    <col min="3052" max="3052" width="26.6640625" style="44" customWidth="1"/>
    <col min="3053" max="3053" width="13.109375" style="44" customWidth="1"/>
    <col min="3054" max="3054" width="10.6640625" style="44" customWidth="1"/>
    <col min="3055" max="3055" width="6.6640625" style="44" customWidth="1"/>
    <col min="3056" max="3057" width="7.6640625" style="44" customWidth="1"/>
    <col min="3058" max="3058" width="8.33203125" style="44" customWidth="1"/>
    <col min="3059" max="3059" width="6.5546875" style="44" customWidth="1"/>
    <col min="3060" max="3072" width="8.6640625" style="44"/>
    <col min="3073" max="3073" width="5.109375" style="44" customWidth="1"/>
    <col min="3074" max="3074" width="26.88671875" style="44" customWidth="1"/>
    <col min="3075" max="3075" width="13.109375" style="44" customWidth="1"/>
    <col min="3076" max="3076" width="10.6640625" style="44" customWidth="1"/>
    <col min="3077" max="3077" width="6.6640625" style="44" customWidth="1"/>
    <col min="3078" max="3079" width="7.6640625" style="44" customWidth="1"/>
    <col min="3080" max="3080" width="8.33203125" style="44" customWidth="1"/>
    <col min="3081" max="3306" width="8.6640625" style="44"/>
    <col min="3307" max="3307" width="5.109375" style="44" customWidth="1"/>
    <col min="3308" max="3308" width="26.6640625" style="44" customWidth="1"/>
    <col min="3309" max="3309" width="13.109375" style="44" customWidth="1"/>
    <col min="3310" max="3310" width="10.6640625" style="44" customWidth="1"/>
    <col min="3311" max="3311" width="6.6640625" style="44" customWidth="1"/>
    <col min="3312" max="3313" width="7.6640625" style="44" customWidth="1"/>
    <col min="3314" max="3314" width="8.33203125" style="44" customWidth="1"/>
    <col min="3315" max="3315" width="6.5546875" style="44" customWidth="1"/>
    <col min="3316" max="3328" width="8.6640625" style="44"/>
    <col min="3329" max="3329" width="5.109375" style="44" customWidth="1"/>
    <col min="3330" max="3330" width="26.88671875" style="44" customWidth="1"/>
    <col min="3331" max="3331" width="13.109375" style="44" customWidth="1"/>
    <col min="3332" max="3332" width="10.6640625" style="44" customWidth="1"/>
    <col min="3333" max="3333" width="6.6640625" style="44" customWidth="1"/>
    <col min="3334" max="3335" width="7.6640625" style="44" customWidth="1"/>
    <col min="3336" max="3336" width="8.33203125" style="44" customWidth="1"/>
    <col min="3337" max="3562" width="8.6640625" style="44"/>
    <col min="3563" max="3563" width="5.109375" style="44" customWidth="1"/>
    <col min="3564" max="3564" width="26.6640625" style="44" customWidth="1"/>
    <col min="3565" max="3565" width="13.109375" style="44" customWidth="1"/>
    <col min="3566" max="3566" width="10.6640625" style="44" customWidth="1"/>
    <col min="3567" max="3567" width="6.6640625" style="44" customWidth="1"/>
    <col min="3568" max="3569" width="7.6640625" style="44" customWidth="1"/>
    <col min="3570" max="3570" width="8.33203125" style="44" customWidth="1"/>
    <col min="3571" max="3571" width="6.5546875" style="44" customWidth="1"/>
    <col min="3572" max="3584" width="8.6640625" style="44"/>
    <col min="3585" max="3585" width="5.109375" style="44" customWidth="1"/>
    <col min="3586" max="3586" width="26.88671875" style="44" customWidth="1"/>
    <col min="3587" max="3587" width="13.109375" style="44" customWidth="1"/>
    <col min="3588" max="3588" width="10.6640625" style="44" customWidth="1"/>
    <col min="3589" max="3589" width="6.6640625" style="44" customWidth="1"/>
    <col min="3590" max="3591" width="7.6640625" style="44" customWidth="1"/>
    <col min="3592" max="3592" width="8.33203125" style="44" customWidth="1"/>
    <col min="3593" max="3818" width="8.6640625" style="44"/>
    <col min="3819" max="3819" width="5.109375" style="44" customWidth="1"/>
    <col min="3820" max="3820" width="26.6640625" style="44" customWidth="1"/>
    <col min="3821" max="3821" width="13.109375" style="44" customWidth="1"/>
    <col min="3822" max="3822" width="10.6640625" style="44" customWidth="1"/>
    <col min="3823" max="3823" width="6.6640625" style="44" customWidth="1"/>
    <col min="3824" max="3825" width="7.6640625" style="44" customWidth="1"/>
    <col min="3826" max="3826" width="8.33203125" style="44" customWidth="1"/>
    <col min="3827" max="3827" width="6.5546875" style="44" customWidth="1"/>
    <col min="3828" max="3840" width="8.6640625" style="44"/>
    <col min="3841" max="3841" width="5.109375" style="44" customWidth="1"/>
    <col min="3842" max="3842" width="26.88671875" style="44" customWidth="1"/>
    <col min="3843" max="3843" width="13.109375" style="44" customWidth="1"/>
    <col min="3844" max="3844" width="10.6640625" style="44" customWidth="1"/>
    <col min="3845" max="3845" width="6.6640625" style="44" customWidth="1"/>
    <col min="3846" max="3847" width="7.6640625" style="44" customWidth="1"/>
    <col min="3848" max="3848" width="8.33203125" style="44" customWidth="1"/>
    <col min="3849" max="4074" width="8.6640625" style="44"/>
    <col min="4075" max="4075" width="5.109375" style="44" customWidth="1"/>
    <col min="4076" max="4076" width="26.6640625" style="44" customWidth="1"/>
    <col min="4077" max="4077" width="13.109375" style="44" customWidth="1"/>
    <col min="4078" max="4078" width="10.6640625" style="44" customWidth="1"/>
    <col min="4079" max="4079" width="6.6640625" style="44" customWidth="1"/>
    <col min="4080" max="4081" width="7.6640625" style="44" customWidth="1"/>
    <col min="4082" max="4082" width="8.33203125" style="44" customWidth="1"/>
    <col min="4083" max="4083" width="6.5546875" style="44" customWidth="1"/>
    <col min="4084" max="4096" width="8.6640625" style="44"/>
    <col min="4097" max="4097" width="5.109375" style="44" customWidth="1"/>
    <col min="4098" max="4098" width="26.88671875" style="44" customWidth="1"/>
    <col min="4099" max="4099" width="13.109375" style="44" customWidth="1"/>
    <col min="4100" max="4100" width="10.6640625" style="44" customWidth="1"/>
    <col min="4101" max="4101" width="6.6640625" style="44" customWidth="1"/>
    <col min="4102" max="4103" width="7.6640625" style="44" customWidth="1"/>
    <col min="4104" max="4104" width="8.33203125" style="44" customWidth="1"/>
    <col min="4105" max="4330" width="8.6640625" style="44"/>
    <col min="4331" max="4331" width="5.109375" style="44" customWidth="1"/>
    <col min="4332" max="4332" width="26.6640625" style="44" customWidth="1"/>
    <col min="4333" max="4333" width="13.109375" style="44" customWidth="1"/>
    <col min="4334" max="4334" width="10.6640625" style="44" customWidth="1"/>
    <col min="4335" max="4335" width="6.6640625" style="44" customWidth="1"/>
    <col min="4336" max="4337" width="7.6640625" style="44" customWidth="1"/>
    <col min="4338" max="4338" width="8.33203125" style="44" customWidth="1"/>
    <col min="4339" max="4339" width="6.5546875" style="44" customWidth="1"/>
    <col min="4340" max="4352" width="8.6640625" style="44"/>
    <col min="4353" max="4353" width="5.109375" style="44" customWidth="1"/>
    <col min="4354" max="4354" width="26.88671875" style="44" customWidth="1"/>
    <col min="4355" max="4355" width="13.109375" style="44" customWidth="1"/>
    <col min="4356" max="4356" width="10.6640625" style="44" customWidth="1"/>
    <col min="4357" max="4357" width="6.6640625" style="44" customWidth="1"/>
    <col min="4358" max="4359" width="7.6640625" style="44" customWidth="1"/>
    <col min="4360" max="4360" width="8.33203125" style="44" customWidth="1"/>
    <col min="4361" max="4586" width="8.6640625" style="44"/>
    <col min="4587" max="4587" width="5.109375" style="44" customWidth="1"/>
    <col min="4588" max="4588" width="26.6640625" style="44" customWidth="1"/>
    <col min="4589" max="4589" width="13.109375" style="44" customWidth="1"/>
    <col min="4590" max="4590" width="10.6640625" style="44" customWidth="1"/>
    <col min="4591" max="4591" width="6.6640625" style="44" customWidth="1"/>
    <col min="4592" max="4593" width="7.6640625" style="44" customWidth="1"/>
    <col min="4594" max="4594" width="8.33203125" style="44" customWidth="1"/>
    <col min="4595" max="4595" width="6.5546875" style="44" customWidth="1"/>
    <col min="4596" max="4608" width="8.6640625" style="44"/>
    <col min="4609" max="4609" width="5.109375" style="44" customWidth="1"/>
    <col min="4610" max="4610" width="26.88671875" style="44" customWidth="1"/>
    <col min="4611" max="4611" width="13.109375" style="44" customWidth="1"/>
    <col min="4612" max="4612" width="10.6640625" style="44" customWidth="1"/>
    <col min="4613" max="4613" width="6.6640625" style="44" customWidth="1"/>
    <col min="4614" max="4615" width="7.6640625" style="44" customWidth="1"/>
    <col min="4616" max="4616" width="8.33203125" style="44" customWidth="1"/>
    <col min="4617" max="4842" width="8.6640625" style="44"/>
    <col min="4843" max="4843" width="5.109375" style="44" customWidth="1"/>
    <col min="4844" max="4844" width="26.6640625" style="44" customWidth="1"/>
    <col min="4845" max="4845" width="13.109375" style="44" customWidth="1"/>
    <col min="4846" max="4846" width="10.6640625" style="44" customWidth="1"/>
    <col min="4847" max="4847" width="6.6640625" style="44" customWidth="1"/>
    <col min="4848" max="4849" width="7.6640625" style="44" customWidth="1"/>
    <col min="4850" max="4850" width="8.33203125" style="44" customWidth="1"/>
    <col min="4851" max="4851" width="6.5546875" style="44" customWidth="1"/>
    <col min="4852" max="4864" width="8.6640625" style="44"/>
    <col min="4865" max="4865" width="5.109375" style="44" customWidth="1"/>
    <col min="4866" max="4866" width="26.88671875" style="44" customWidth="1"/>
    <col min="4867" max="4867" width="13.109375" style="44" customWidth="1"/>
    <col min="4868" max="4868" width="10.6640625" style="44" customWidth="1"/>
    <col min="4869" max="4869" width="6.6640625" style="44" customWidth="1"/>
    <col min="4870" max="4871" width="7.6640625" style="44" customWidth="1"/>
    <col min="4872" max="4872" width="8.33203125" style="44" customWidth="1"/>
    <col min="4873" max="5098" width="8.6640625" style="44"/>
    <col min="5099" max="5099" width="5.109375" style="44" customWidth="1"/>
    <col min="5100" max="5100" width="26.6640625" style="44" customWidth="1"/>
    <col min="5101" max="5101" width="13.109375" style="44" customWidth="1"/>
    <col min="5102" max="5102" width="10.6640625" style="44" customWidth="1"/>
    <col min="5103" max="5103" width="6.6640625" style="44" customWidth="1"/>
    <col min="5104" max="5105" width="7.6640625" style="44" customWidth="1"/>
    <col min="5106" max="5106" width="8.33203125" style="44" customWidth="1"/>
    <col min="5107" max="5107" width="6.5546875" style="44" customWidth="1"/>
    <col min="5108" max="5120" width="8.6640625" style="44"/>
    <col min="5121" max="5121" width="5.109375" style="44" customWidth="1"/>
    <col min="5122" max="5122" width="26.88671875" style="44" customWidth="1"/>
    <col min="5123" max="5123" width="13.109375" style="44" customWidth="1"/>
    <col min="5124" max="5124" width="10.6640625" style="44" customWidth="1"/>
    <col min="5125" max="5125" width="6.6640625" style="44" customWidth="1"/>
    <col min="5126" max="5127" width="7.6640625" style="44" customWidth="1"/>
    <col min="5128" max="5128" width="8.33203125" style="44" customWidth="1"/>
    <col min="5129" max="5354" width="8.6640625" style="44"/>
    <col min="5355" max="5355" width="5.109375" style="44" customWidth="1"/>
    <col min="5356" max="5356" width="26.6640625" style="44" customWidth="1"/>
    <col min="5357" max="5357" width="13.109375" style="44" customWidth="1"/>
    <col min="5358" max="5358" width="10.6640625" style="44" customWidth="1"/>
    <col min="5359" max="5359" width="6.6640625" style="44" customWidth="1"/>
    <col min="5360" max="5361" width="7.6640625" style="44" customWidth="1"/>
    <col min="5362" max="5362" width="8.33203125" style="44" customWidth="1"/>
    <col min="5363" max="5363" width="6.5546875" style="44" customWidth="1"/>
    <col min="5364" max="5376" width="8.6640625" style="44"/>
    <col min="5377" max="5377" width="5.109375" style="44" customWidth="1"/>
    <col min="5378" max="5378" width="26.88671875" style="44" customWidth="1"/>
    <col min="5379" max="5379" width="13.109375" style="44" customWidth="1"/>
    <col min="5380" max="5380" width="10.6640625" style="44" customWidth="1"/>
    <col min="5381" max="5381" width="6.6640625" style="44" customWidth="1"/>
    <col min="5382" max="5383" width="7.6640625" style="44" customWidth="1"/>
    <col min="5384" max="5384" width="8.33203125" style="44" customWidth="1"/>
    <col min="5385" max="5610" width="8.6640625" style="44"/>
    <col min="5611" max="5611" width="5.109375" style="44" customWidth="1"/>
    <col min="5612" max="5612" width="26.6640625" style="44" customWidth="1"/>
    <col min="5613" max="5613" width="13.109375" style="44" customWidth="1"/>
    <col min="5614" max="5614" width="10.6640625" style="44" customWidth="1"/>
    <col min="5615" max="5615" width="6.6640625" style="44" customWidth="1"/>
    <col min="5616" max="5617" width="7.6640625" style="44" customWidth="1"/>
    <col min="5618" max="5618" width="8.33203125" style="44" customWidth="1"/>
    <col min="5619" max="5619" width="6.5546875" style="44" customWidth="1"/>
    <col min="5620" max="5632" width="8.6640625" style="44"/>
    <col min="5633" max="5633" width="5.109375" style="44" customWidth="1"/>
    <col min="5634" max="5634" width="26.88671875" style="44" customWidth="1"/>
    <col min="5635" max="5635" width="13.109375" style="44" customWidth="1"/>
    <col min="5636" max="5636" width="10.6640625" style="44" customWidth="1"/>
    <col min="5637" max="5637" width="6.6640625" style="44" customWidth="1"/>
    <col min="5638" max="5639" width="7.6640625" style="44" customWidth="1"/>
    <col min="5640" max="5640" width="8.33203125" style="44" customWidth="1"/>
    <col min="5641" max="5866" width="8.6640625" style="44"/>
    <col min="5867" max="5867" width="5.109375" style="44" customWidth="1"/>
    <col min="5868" max="5868" width="26.6640625" style="44" customWidth="1"/>
    <col min="5869" max="5869" width="13.109375" style="44" customWidth="1"/>
    <col min="5870" max="5870" width="10.6640625" style="44" customWidth="1"/>
    <col min="5871" max="5871" width="6.6640625" style="44" customWidth="1"/>
    <col min="5872" max="5873" width="7.6640625" style="44" customWidth="1"/>
    <col min="5874" max="5874" width="8.33203125" style="44" customWidth="1"/>
    <col min="5875" max="5875" width="6.5546875" style="44" customWidth="1"/>
    <col min="5876" max="5888" width="8.6640625" style="44"/>
    <col min="5889" max="5889" width="5.109375" style="44" customWidth="1"/>
    <col min="5890" max="5890" width="26.88671875" style="44" customWidth="1"/>
    <col min="5891" max="5891" width="13.109375" style="44" customWidth="1"/>
    <col min="5892" max="5892" width="10.6640625" style="44" customWidth="1"/>
    <col min="5893" max="5893" width="6.6640625" style="44" customWidth="1"/>
    <col min="5894" max="5895" width="7.6640625" style="44" customWidth="1"/>
    <col min="5896" max="5896" width="8.33203125" style="44" customWidth="1"/>
    <col min="5897" max="6122" width="8.6640625" style="44"/>
    <col min="6123" max="6123" width="5.109375" style="44" customWidth="1"/>
    <col min="6124" max="6124" width="26.6640625" style="44" customWidth="1"/>
    <col min="6125" max="6125" width="13.109375" style="44" customWidth="1"/>
    <col min="6126" max="6126" width="10.6640625" style="44" customWidth="1"/>
    <col min="6127" max="6127" width="6.6640625" style="44" customWidth="1"/>
    <col min="6128" max="6129" width="7.6640625" style="44" customWidth="1"/>
    <col min="6130" max="6130" width="8.33203125" style="44" customWidth="1"/>
    <col min="6131" max="6131" width="6.5546875" style="44" customWidth="1"/>
    <col min="6132" max="6144" width="8.6640625" style="44"/>
    <col min="6145" max="6145" width="5.109375" style="44" customWidth="1"/>
    <col min="6146" max="6146" width="26.88671875" style="44" customWidth="1"/>
    <col min="6147" max="6147" width="13.109375" style="44" customWidth="1"/>
    <col min="6148" max="6148" width="10.6640625" style="44" customWidth="1"/>
    <col min="6149" max="6149" width="6.6640625" style="44" customWidth="1"/>
    <col min="6150" max="6151" width="7.6640625" style="44" customWidth="1"/>
    <col min="6152" max="6152" width="8.33203125" style="44" customWidth="1"/>
    <col min="6153" max="6378" width="8.6640625" style="44"/>
    <col min="6379" max="6379" width="5.109375" style="44" customWidth="1"/>
    <col min="6380" max="6380" width="26.6640625" style="44" customWidth="1"/>
    <col min="6381" max="6381" width="13.109375" style="44" customWidth="1"/>
    <col min="6382" max="6382" width="10.6640625" style="44" customWidth="1"/>
    <col min="6383" max="6383" width="6.6640625" style="44" customWidth="1"/>
    <col min="6384" max="6385" width="7.6640625" style="44" customWidth="1"/>
    <col min="6386" max="6386" width="8.33203125" style="44" customWidth="1"/>
    <col min="6387" max="6387" width="6.5546875" style="44" customWidth="1"/>
    <col min="6388" max="6400" width="8.6640625" style="44"/>
    <col min="6401" max="6401" width="5.109375" style="44" customWidth="1"/>
    <col min="6402" max="6402" width="26.88671875" style="44" customWidth="1"/>
    <col min="6403" max="6403" width="13.109375" style="44" customWidth="1"/>
    <col min="6404" max="6404" width="10.6640625" style="44" customWidth="1"/>
    <col min="6405" max="6405" width="6.6640625" style="44" customWidth="1"/>
    <col min="6406" max="6407" width="7.6640625" style="44" customWidth="1"/>
    <col min="6408" max="6408" width="8.33203125" style="44" customWidth="1"/>
    <col min="6409" max="6634" width="8.6640625" style="44"/>
    <col min="6635" max="6635" width="5.109375" style="44" customWidth="1"/>
    <col min="6636" max="6636" width="26.6640625" style="44" customWidth="1"/>
    <col min="6637" max="6637" width="13.109375" style="44" customWidth="1"/>
    <col min="6638" max="6638" width="10.6640625" style="44" customWidth="1"/>
    <col min="6639" max="6639" width="6.6640625" style="44" customWidth="1"/>
    <col min="6640" max="6641" width="7.6640625" style="44" customWidth="1"/>
    <col min="6642" max="6642" width="8.33203125" style="44" customWidth="1"/>
    <col min="6643" max="6643" width="6.5546875" style="44" customWidth="1"/>
    <col min="6644" max="6656" width="8.6640625" style="44"/>
    <col min="6657" max="6657" width="5.109375" style="44" customWidth="1"/>
    <col min="6658" max="6658" width="26.88671875" style="44" customWidth="1"/>
    <col min="6659" max="6659" width="13.109375" style="44" customWidth="1"/>
    <col min="6660" max="6660" width="10.6640625" style="44" customWidth="1"/>
    <col min="6661" max="6661" width="6.6640625" style="44" customWidth="1"/>
    <col min="6662" max="6663" width="7.6640625" style="44" customWidth="1"/>
    <col min="6664" max="6664" width="8.33203125" style="44" customWidth="1"/>
    <col min="6665" max="6890" width="8.6640625" style="44"/>
    <col min="6891" max="6891" width="5.109375" style="44" customWidth="1"/>
    <col min="6892" max="6892" width="26.6640625" style="44" customWidth="1"/>
    <col min="6893" max="6893" width="13.109375" style="44" customWidth="1"/>
    <col min="6894" max="6894" width="10.6640625" style="44" customWidth="1"/>
    <col min="6895" max="6895" width="6.6640625" style="44" customWidth="1"/>
    <col min="6896" max="6897" width="7.6640625" style="44" customWidth="1"/>
    <col min="6898" max="6898" width="8.33203125" style="44" customWidth="1"/>
    <col min="6899" max="6899" width="6.5546875" style="44" customWidth="1"/>
    <col min="6900" max="6912" width="8.6640625" style="44"/>
    <col min="6913" max="6913" width="5.109375" style="44" customWidth="1"/>
    <col min="6914" max="6914" width="26.88671875" style="44" customWidth="1"/>
    <col min="6915" max="6915" width="13.109375" style="44" customWidth="1"/>
    <col min="6916" max="6916" width="10.6640625" style="44" customWidth="1"/>
    <col min="6917" max="6917" width="6.6640625" style="44" customWidth="1"/>
    <col min="6918" max="6919" width="7.6640625" style="44" customWidth="1"/>
    <col min="6920" max="6920" width="8.33203125" style="44" customWidth="1"/>
    <col min="6921" max="7146" width="8.6640625" style="44"/>
    <col min="7147" max="7147" width="5.109375" style="44" customWidth="1"/>
    <col min="7148" max="7148" width="26.6640625" style="44" customWidth="1"/>
    <col min="7149" max="7149" width="13.109375" style="44" customWidth="1"/>
    <col min="7150" max="7150" width="10.6640625" style="44" customWidth="1"/>
    <col min="7151" max="7151" width="6.6640625" style="44" customWidth="1"/>
    <col min="7152" max="7153" width="7.6640625" style="44" customWidth="1"/>
    <col min="7154" max="7154" width="8.33203125" style="44" customWidth="1"/>
    <col min="7155" max="7155" width="6.5546875" style="44" customWidth="1"/>
    <col min="7156" max="7168" width="8.6640625" style="44"/>
    <col min="7169" max="7169" width="5.109375" style="44" customWidth="1"/>
    <col min="7170" max="7170" width="26.88671875" style="44" customWidth="1"/>
    <col min="7171" max="7171" width="13.109375" style="44" customWidth="1"/>
    <col min="7172" max="7172" width="10.6640625" style="44" customWidth="1"/>
    <col min="7173" max="7173" width="6.6640625" style="44" customWidth="1"/>
    <col min="7174" max="7175" width="7.6640625" style="44" customWidth="1"/>
    <col min="7176" max="7176" width="8.33203125" style="44" customWidth="1"/>
    <col min="7177" max="7402" width="8.6640625" style="44"/>
    <col min="7403" max="7403" width="5.109375" style="44" customWidth="1"/>
    <col min="7404" max="7404" width="26.6640625" style="44" customWidth="1"/>
    <col min="7405" max="7405" width="13.109375" style="44" customWidth="1"/>
    <col min="7406" max="7406" width="10.6640625" style="44" customWidth="1"/>
    <col min="7407" max="7407" width="6.6640625" style="44" customWidth="1"/>
    <col min="7408" max="7409" width="7.6640625" style="44" customWidth="1"/>
    <col min="7410" max="7410" width="8.33203125" style="44" customWidth="1"/>
    <col min="7411" max="7411" width="6.5546875" style="44" customWidth="1"/>
    <col min="7412" max="7424" width="8.6640625" style="44"/>
    <col min="7425" max="7425" width="5.109375" style="44" customWidth="1"/>
    <col min="7426" max="7426" width="26.88671875" style="44" customWidth="1"/>
    <col min="7427" max="7427" width="13.109375" style="44" customWidth="1"/>
    <col min="7428" max="7428" width="10.6640625" style="44" customWidth="1"/>
    <col min="7429" max="7429" width="6.6640625" style="44" customWidth="1"/>
    <col min="7430" max="7431" width="7.6640625" style="44" customWidth="1"/>
    <col min="7432" max="7432" width="8.33203125" style="44" customWidth="1"/>
    <col min="7433" max="7658" width="8.6640625" style="44"/>
    <col min="7659" max="7659" width="5.109375" style="44" customWidth="1"/>
    <col min="7660" max="7660" width="26.6640625" style="44" customWidth="1"/>
    <col min="7661" max="7661" width="13.109375" style="44" customWidth="1"/>
    <col min="7662" max="7662" width="10.6640625" style="44" customWidth="1"/>
    <col min="7663" max="7663" width="6.6640625" style="44" customWidth="1"/>
    <col min="7664" max="7665" width="7.6640625" style="44" customWidth="1"/>
    <col min="7666" max="7666" width="8.33203125" style="44" customWidth="1"/>
    <col min="7667" max="7667" width="6.5546875" style="44" customWidth="1"/>
    <col min="7668" max="7680" width="8.6640625" style="44"/>
    <col min="7681" max="7681" width="5.109375" style="44" customWidth="1"/>
    <col min="7682" max="7682" width="26.88671875" style="44" customWidth="1"/>
    <col min="7683" max="7683" width="13.109375" style="44" customWidth="1"/>
    <col min="7684" max="7684" width="10.6640625" style="44" customWidth="1"/>
    <col min="7685" max="7685" width="6.6640625" style="44" customWidth="1"/>
    <col min="7686" max="7687" width="7.6640625" style="44" customWidth="1"/>
    <col min="7688" max="7688" width="8.33203125" style="44" customWidth="1"/>
    <col min="7689" max="7914" width="8.6640625" style="44"/>
    <col min="7915" max="7915" width="5.109375" style="44" customWidth="1"/>
    <col min="7916" max="7916" width="26.6640625" style="44" customWidth="1"/>
    <col min="7917" max="7917" width="13.109375" style="44" customWidth="1"/>
    <col min="7918" max="7918" width="10.6640625" style="44" customWidth="1"/>
    <col min="7919" max="7919" width="6.6640625" style="44" customWidth="1"/>
    <col min="7920" max="7921" width="7.6640625" style="44" customWidth="1"/>
    <col min="7922" max="7922" width="8.33203125" style="44" customWidth="1"/>
    <col min="7923" max="7923" width="6.5546875" style="44" customWidth="1"/>
    <col min="7924" max="7936" width="8.6640625" style="44"/>
    <col min="7937" max="7937" width="5.109375" style="44" customWidth="1"/>
    <col min="7938" max="7938" width="26.88671875" style="44" customWidth="1"/>
    <col min="7939" max="7939" width="13.109375" style="44" customWidth="1"/>
    <col min="7940" max="7940" width="10.6640625" style="44" customWidth="1"/>
    <col min="7941" max="7941" width="6.6640625" style="44" customWidth="1"/>
    <col min="7942" max="7943" width="7.6640625" style="44" customWidth="1"/>
    <col min="7944" max="7944" width="8.33203125" style="44" customWidth="1"/>
    <col min="7945" max="8170" width="8.6640625" style="44"/>
    <col min="8171" max="8171" width="5.109375" style="44" customWidth="1"/>
    <col min="8172" max="8172" width="26.6640625" style="44" customWidth="1"/>
    <col min="8173" max="8173" width="13.109375" style="44" customWidth="1"/>
    <col min="8174" max="8174" width="10.6640625" style="44" customWidth="1"/>
    <col min="8175" max="8175" width="6.6640625" style="44" customWidth="1"/>
    <col min="8176" max="8177" width="7.6640625" style="44" customWidth="1"/>
    <col min="8178" max="8178" width="8.33203125" style="44" customWidth="1"/>
    <col min="8179" max="8179" width="6.5546875" style="44" customWidth="1"/>
    <col min="8180" max="8192" width="8.6640625" style="44"/>
    <col min="8193" max="8193" width="5.109375" style="44" customWidth="1"/>
    <col min="8194" max="8194" width="26.88671875" style="44" customWidth="1"/>
    <col min="8195" max="8195" width="13.109375" style="44" customWidth="1"/>
    <col min="8196" max="8196" width="10.6640625" style="44" customWidth="1"/>
    <col min="8197" max="8197" width="6.6640625" style="44" customWidth="1"/>
    <col min="8198" max="8199" width="7.6640625" style="44" customWidth="1"/>
    <col min="8200" max="8200" width="8.33203125" style="44" customWidth="1"/>
    <col min="8201" max="8426" width="8.6640625" style="44"/>
    <col min="8427" max="8427" width="5.109375" style="44" customWidth="1"/>
    <col min="8428" max="8428" width="26.6640625" style="44" customWidth="1"/>
    <col min="8429" max="8429" width="13.109375" style="44" customWidth="1"/>
    <col min="8430" max="8430" width="10.6640625" style="44" customWidth="1"/>
    <col min="8431" max="8431" width="6.6640625" style="44" customWidth="1"/>
    <col min="8432" max="8433" width="7.6640625" style="44" customWidth="1"/>
    <col min="8434" max="8434" width="8.33203125" style="44" customWidth="1"/>
    <col min="8435" max="8435" width="6.5546875" style="44" customWidth="1"/>
    <col min="8436" max="8448" width="8.6640625" style="44"/>
    <col min="8449" max="8449" width="5.109375" style="44" customWidth="1"/>
    <col min="8450" max="8450" width="26.88671875" style="44" customWidth="1"/>
    <col min="8451" max="8451" width="13.109375" style="44" customWidth="1"/>
    <col min="8452" max="8452" width="10.6640625" style="44" customWidth="1"/>
    <col min="8453" max="8453" width="6.6640625" style="44" customWidth="1"/>
    <col min="8454" max="8455" width="7.6640625" style="44" customWidth="1"/>
    <col min="8456" max="8456" width="8.33203125" style="44" customWidth="1"/>
    <col min="8457" max="8682" width="8.6640625" style="44"/>
    <col min="8683" max="8683" width="5.109375" style="44" customWidth="1"/>
    <col min="8684" max="8684" width="26.6640625" style="44" customWidth="1"/>
    <col min="8685" max="8685" width="13.109375" style="44" customWidth="1"/>
    <col min="8686" max="8686" width="10.6640625" style="44" customWidth="1"/>
    <col min="8687" max="8687" width="6.6640625" style="44" customWidth="1"/>
    <col min="8688" max="8689" width="7.6640625" style="44" customWidth="1"/>
    <col min="8690" max="8690" width="8.33203125" style="44" customWidth="1"/>
    <col min="8691" max="8691" width="6.5546875" style="44" customWidth="1"/>
    <col min="8692" max="8704" width="8.6640625" style="44"/>
    <col min="8705" max="8705" width="5.109375" style="44" customWidth="1"/>
    <col min="8706" max="8706" width="26.88671875" style="44" customWidth="1"/>
    <col min="8707" max="8707" width="13.109375" style="44" customWidth="1"/>
    <col min="8708" max="8708" width="10.6640625" style="44" customWidth="1"/>
    <col min="8709" max="8709" width="6.6640625" style="44" customWidth="1"/>
    <col min="8710" max="8711" width="7.6640625" style="44" customWidth="1"/>
    <col min="8712" max="8712" width="8.33203125" style="44" customWidth="1"/>
    <col min="8713" max="8938" width="8.6640625" style="44"/>
    <col min="8939" max="8939" width="5.109375" style="44" customWidth="1"/>
    <col min="8940" max="8940" width="26.6640625" style="44" customWidth="1"/>
    <col min="8941" max="8941" width="13.109375" style="44" customWidth="1"/>
    <col min="8942" max="8942" width="10.6640625" style="44" customWidth="1"/>
    <col min="8943" max="8943" width="6.6640625" style="44" customWidth="1"/>
    <col min="8944" max="8945" width="7.6640625" style="44" customWidth="1"/>
    <col min="8946" max="8946" width="8.33203125" style="44" customWidth="1"/>
    <col min="8947" max="8947" width="6.5546875" style="44" customWidth="1"/>
    <col min="8948" max="8960" width="8.6640625" style="44"/>
    <col min="8961" max="8961" width="5.109375" style="44" customWidth="1"/>
    <col min="8962" max="8962" width="26.88671875" style="44" customWidth="1"/>
    <col min="8963" max="8963" width="13.109375" style="44" customWidth="1"/>
    <col min="8964" max="8964" width="10.6640625" style="44" customWidth="1"/>
    <col min="8965" max="8965" width="6.6640625" style="44" customWidth="1"/>
    <col min="8966" max="8967" width="7.6640625" style="44" customWidth="1"/>
    <col min="8968" max="8968" width="8.33203125" style="44" customWidth="1"/>
    <col min="8969" max="9194" width="8.6640625" style="44"/>
    <col min="9195" max="9195" width="5.109375" style="44" customWidth="1"/>
    <col min="9196" max="9196" width="26.6640625" style="44" customWidth="1"/>
    <col min="9197" max="9197" width="13.109375" style="44" customWidth="1"/>
    <col min="9198" max="9198" width="10.6640625" style="44" customWidth="1"/>
    <col min="9199" max="9199" width="6.6640625" style="44" customWidth="1"/>
    <col min="9200" max="9201" width="7.6640625" style="44" customWidth="1"/>
    <col min="9202" max="9202" width="8.33203125" style="44" customWidth="1"/>
    <col min="9203" max="9203" width="6.5546875" style="44" customWidth="1"/>
    <col min="9204" max="9216" width="8.6640625" style="44"/>
    <col min="9217" max="9217" width="5.109375" style="44" customWidth="1"/>
    <col min="9218" max="9218" width="26.88671875" style="44" customWidth="1"/>
    <col min="9219" max="9219" width="13.109375" style="44" customWidth="1"/>
    <col min="9220" max="9220" width="10.6640625" style="44" customWidth="1"/>
    <col min="9221" max="9221" width="6.6640625" style="44" customWidth="1"/>
    <col min="9222" max="9223" width="7.6640625" style="44" customWidth="1"/>
    <col min="9224" max="9224" width="8.33203125" style="44" customWidth="1"/>
    <col min="9225" max="9450" width="8.6640625" style="44"/>
    <col min="9451" max="9451" width="5.109375" style="44" customWidth="1"/>
    <col min="9452" max="9452" width="26.6640625" style="44" customWidth="1"/>
    <col min="9453" max="9453" width="13.109375" style="44" customWidth="1"/>
    <col min="9454" max="9454" width="10.6640625" style="44" customWidth="1"/>
    <col min="9455" max="9455" width="6.6640625" style="44" customWidth="1"/>
    <col min="9456" max="9457" width="7.6640625" style="44" customWidth="1"/>
    <col min="9458" max="9458" width="8.33203125" style="44" customWidth="1"/>
    <col min="9459" max="9459" width="6.5546875" style="44" customWidth="1"/>
    <col min="9460" max="9472" width="8.6640625" style="44"/>
    <col min="9473" max="9473" width="5.109375" style="44" customWidth="1"/>
    <col min="9474" max="9474" width="26.88671875" style="44" customWidth="1"/>
    <col min="9475" max="9475" width="13.109375" style="44" customWidth="1"/>
    <col min="9476" max="9476" width="10.6640625" style="44" customWidth="1"/>
    <col min="9477" max="9477" width="6.6640625" style="44" customWidth="1"/>
    <col min="9478" max="9479" width="7.6640625" style="44" customWidth="1"/>
    <col min="9480" max="9480" width="8.33203125" style="44" customWidth="1"/>
    <col min="9481" max="9706" width="8.6640625" style="44"/>
    <col min="9707" max="9707" width="5.109375" style="44" customWidth="1"/>
    <col min="9708" max="9708" width="26.6640625" style="44" customWidth="1"/>
    <col min="9709" max="9709" width="13.109375" style="44" customWidth="1"/>
    <col min="9710" max="9710" width="10.6640625" style="44" customWidth="1"/>
    <col min="9711" max="9711" width="6.6640625" style="44" customWidth="1"/>
    <col min="9712" max="9713" width="7.6640625" style="44" customWidth="1"/>
    <col min="9714" max="9714" width="8.33203125" style="44" customWidth="1"/>
    <col min="9715" max="9715" width="6.5546875" style="44" customWidth="1"/>
    <col min="9716" max="9728" width="8.6640625" style="44"/>
    <col min="9729" max="9729" width="5.109375" style="44" customWidth="1"/>
    <col min="9730" max="9730" width="26.88671875" style="44" customWidth="1"/>
    <col min="9731" max="9731" width="13.109375" style="44" customWidth="1"/>
    <col min="9732" max="9732" width="10.6640625" style="44" customWidth="1"/>
    <col min="9733" max="9733" width="6.6640625" style="44" customWidth="1"/>
    <col min="9734" max="9735" width="7.6640625" style="44" customWidth="1"/>
    <col min="9736" max="9736" width="8.33203125" style="44" customWidth="1"/>
    <col min="9737" max="9962" width="8.6640625" style="44"/>
    <col min="9963" max="9963" width="5.109375" style="44" customWidth="1"/>
    <col min="9964" max="9964" width="26.6640625" style="44" customWidth="1"/>
    <col min="9965" max="9965" width="13.109375" style="44" customWidth="1"/>
    <col min="9966" max="9966" width="10.6640625" style="44" customWidth="1"/>
    <col min="9967" max="9967" width="6.6640625" style="44" customWidth="1"/>
    <col min="9968" max="9969" width="7.6640625" style="44" customWidth="1"/>
    <col min="9970" max="9970" width="8.33203125" style="44" customWidth="1"/>
    <col min="9971" max="9971" width="6.5546875" style="44" customWidth="1"/>
    <col min="9972" max="9984" width="8.6640625" style="44"/>
    <col min="9985" max="9985" width="5.109375" style="44" customWidth="1"/>
    <col min="9986" max="9986" width="26.88671875" style="44" customWidth="1"/>
    <col min="9987" max="9987" width="13.109375" style="44" customWidth="1"/>
    <col min="9988" max="9988" width="10.6640625" style="44" customWidth="1"/>
    <col min="9989" max="9989" width="6.6640625" style="44" customWidth="1"/>
    <col min="9990" max="9991" width="7.6640625" style="44" customWidth="1"/>
    <col min="9992" max="9992" width="8.33203125" style="44" customWidth="1"/>
    <col min="9993" max="10218" width="8.6640625" style="44"/>
    <col min="10219" max="10219" width="5.109375" style="44" customWidth="1"/>
    <col min="10220" max="10220" width="26.6640625" style="44" customWidth="1"/>
    <col min="10221" max="10221" width="13.109375" style="44" customWidth="1"/>
    <col min="10222" max="10222" width="10.6640625" style="44" customWidth="1"/>
    <col min="10223" max="10223" width="6.6640625" style="44" customWidth="1"/>
    <col min="10224" max="10225" width="7.6640625" style="44" customWidth="1"/>
    <col min="10226" max="10226" width="8.33203125" style="44" customWidth="1"/>
    <col min="10227" max="10227" width="6.5546875" style="44" customWidth="1"/>
    <col min="10228" max="10240" width="8.6640625" style="44"/>
    <col min="10241" max="10241" width="5.109375" style="44" customWidth="1"/>
    <col min="10242" max="10242" width="26.88671875" style="44" customWidth="1"/>
    <col min="10243" max="10243" width="13.109375" style="44" customWidth="1"/>
    <col min="10244" max="10244" width="10.6640625" style="44" customWidth="1"/>
    <col min="10245" max="10245" width="6.6640625" style="44" customWidth="1"/>
    <col min="10246" max="10247" width="7.6640625" style="44" customWidth="1"/>
    <col min="10248" max="10248" width="8.33203125" style="44" customWidth="1"/>
    <col min="10249" max="10474" width="8.6640625" style="44"/>
    <col min="10475" max="10475" width="5.109375" style="44" customWidth="1"/>
    <col min="10476" max="10476" width="26.6640625" style="44" customWidth="1"/>
    <col min="10477" max="10477" width="13.109375" style="44" customWidth="1"/>
    <col min="10478" max="10478" width="10.6640625" style="44" customWidth="1"/>
    <col min="10479" max="10479" width="6.6640625" style="44" customWidth="1"/>
    <col min="10480" max="10481" width="7.6640625" style="44" customWidth="1"/>
    <col min="10482" max="10482" width="8.33203125" style="44" customWidth="1"/>
    <col min="10483" max="10483" width="6.5546875" style="44" customWidth="1"/>
    <col min="10484" max="10496" width="8.6640625" style="44"/>
    <col min="10497" max="10497" width="5.109375" style="44" customWidth="1"/>
    <col min="10498" max="10498" width="26.88671875" style="44" customWidth="1"/>
    <col min="10499" max="10499" width="13.109375" style="44" customWidth="1"/>
    <col min="10500" max="10500" width="10.6640625" style="44" customWidth="1"/>
    <col min="10501" max="10501" width="6.6640625" style="44" customWidth="1"/>
    <col min="10502" max="10503" width="7.6640625" style="44" customWidth="1"/>
    <col min="10504" max="10504" width="8.33203125" style="44" customWidth="1"/>
    <col min="10505" max="10730" width="8.6640625" style="44"/>
    <col min="10731" max="10731" width="5.109375" style="44" customWidth="1"/>
    <col min="10732" max="10732" width="26.6640625" style="44" customWidth="1"/>
    <col min="10733" max="10733" width="13.109375" style="44" customWidth="1"/>
    <col min="10734" max="10734" width="10.6640625" style="44" customWidth="1"/>
    <col min="10735" max="10735" width="6.6640625" style="44" customWidth="1"/>
    <col min="10736" max="10737" width="7.6640625" style="44" customWidth="1"/>
    <col min="10738" max="10738" width="8.33203125" style="44" customWidth="1"/>
    <col min="10739" max="10739" width="6.5546875" style="44" customWidth="1"/>
    <col min="10740" max="10752" width="8.6640625" style="44"/>
    <col min="10753" max="10753" width="5.109375" style="44" customWidth="1"/>
    <col min="10754" max="10754" width="26.88671875" style="44" customWidth="1"/>
    <col min="10755" max="10755" width="13.109375" style="44" customWidth="1"/>
    <col min="10756" max="10756" width="10.6640625" style="44" customWidth="1"/>
    <col min="10757" max="10757" width="6.6640625" style="44" customWidth="1"/>
    <col min="10758" max="10759" width="7.6640625" style="44" customWidth="1"/>
    <col min="10760" max="10760" width="8.33203125" style="44" customWidth="1"/>
    <col min="10761" max="10986" width="8.6640625" style="44"/>
    <col min="10987" max="10987" width="5.109375" style="44" customWidth="1"/>
    <col min="10988" max="10988" width="26.6640625" style="44" customWidth="1"/>
    <col min="10989" max="10989" width="13.109375" style="44" customWidth="1"/>
    <col min="10990" max="10990" width="10.6640625" style="44" customWidth="1"/>
    <col min="10991" max="10991" width="6.6640625" style="44" customWidth="1"/>
    <col min="10992" max="10993" width="7.6640625" style="44" customWidth="1"/>
    <col min="10994" max="10994" width="8.33203125" style="44" customWidth="1"/>
    <col min="10995" max="10995" width="6.5546875" style="44" customWidth="1"/>
    <col min="10996" max="11008" width="8.6640625" style="44"/>
    <col min="11009" max="11009" width="5.109375" style="44" customWidth="1"/>
    <col min="11010" max="11010" width="26.88671875" style="44" customWidth="1"/>
    <col min="11011" max="11011" width="13.109375" style="44" customWidth="1"/>
    <col min="11012" max="11012" width="10.6640625" style="44" customWidth="1"/>
    <col min="11013" max="11013" width="6.6640625" style="44" customWidth="1"/>
    <col min="11014" max="11015" width="7.6640625" style="44" customWidth="1"/>
    <col min="11016" max="11016" width="8.33203125" style="44" customWidth="1"/>
    <col min="11017" max="11242" width="8.6640625" style="44"/>
    <col min="11243" max="11243" width="5.109375" style="44" customWidth="1"/>
    <col min="11244" max="11244" width="26.6640625" style="44" customWidth="1"/>
    <col min="11245" max="11245" width="13.109375" style="44" customWidth="1"/>
    <col min="11246" max="11246" width="10.6640625" style="44" customWidth="1"/>
    <col min="11247" max="11247" width="6.6640625" style="44" customWidth="1"/>
    <col min="11248" max="11249" width="7.6640625" style="44" customWidth="1"/>
    <col min="11250" max="11250" width="8.33203125" style="44" customWidth="1"/>
    <col min="11251" max="11251" width="6.5546875" style="44" customWidth="1"/>
    <col min="11252" max="11264" width="8.6640625" style="44"/>
    <col min="11265" max="11265" width="5.109375" style="44" customWidth="1"/>
    <col min="11266" max="11266" width="26.88671875" style="44" customWidth="1"/>
    <col min="11267" max="11267" width="13.109375" style="44" customWidth="1"/>
    <col min="11268" max="11268" width="10.6640625" style="44" customWidth="1"/>
    <col min="11269" max="11269" width="6.6640625" style="44" customWidth="1"/>
    <col min="11270" max="11271" width="7.6640625" style="44" customWidth="1"/>
    <col min="11272" max="11272" width="8.33203125" style="44" customWidth="1"/>
    <col min="11273" max="11498" width="8.6640625" style="44"/>
    <col min="11499" max="11499" width="5.109375" style="44" customWidth="1"/>
    <col min="11500" max="11500" width="26.6640625" style="44" customWidth="1"/>
    <col min="11501" max="11501" width="13.109375" style="44" customWidth="1"/>
    <col min="11502" max="11502" width="10.6640625" style="44" customWidth="1"/>
    <col min="11503" max="11503" width="6.6640625" style="44" customWidth="1"/>
    <col min="11504" max="11505" width="7.6640625" style="44" customWidth="1"/>
    <col min="11506" max="11506" width="8.33203125" style="44" customWidth="1"/>
    <col min="11507" max="11507" width="6.5546875" style="44" customWidth="1"/>
    <col min="11508" max="11520" width="8.6640625" style="44"/>
    <col min="11521" max="11521" width="5.109375" style="44" customWidth="1"/>
    <col min="11522" max="11522" width="26.88671875" style="44" customWidth="1"/>
    <col min="11523" max="11523" width="13.109375" style="44" customWidth="1"/>
    <col min="11524" max="11524" width="10.6640625" style="44" customWidth="1"/>
    <col min="11525" max="11525" width="6.6640625" style="44" customWidth="1"/>
    <col min="11526" max="11527" width="7.6640625" style="44" customWidth="1"/>
    <col min="11528" max="11528" width="8.33203125" style="44" customWidth="1"/>
    <col min="11529" max="11754" width="8.6640625" style="44"/>
    <col min="11755" max="11755" width="5.109375" style="44" customWidth="1"/>
    <col min="11756" max="11756" width="26.6640625" style="44" customWidth="1"/>
    <col min="11757" max="11757" width="13.109375" style="44" customWidth="1"/>
    <col min="11758" max="11758" width="10.6640625" style="44" customWidth="1"/>
    <col min="11759" max="11759" width="6.6640625" style="44" customWidth="1"/>
    <col min="11760" max="11761" width="7.6640625" style="44" customWidth="1"/>
    <col min="11762" max="11762" width="8.33203125" style="44" customWidth="1"/>
    <col min="11763" max="11763" width="6.5546875" style="44" customWidth="1"/>
    <col min="11764" max="11776" width="8.6640625" style="44"/>
    <col min="11777" max="11777" width="5.109375" style="44" customWidth="1"/>
    <col min="11778" max="11778" width="26.88671875" style="44" customWidth="1"/>
    <col min="11779" max="11779" width="13.109375" style="44" customWidth="1"/>
    <col min="11780" max="11780" width="10.6640625" style="44" customWidth="1"/>
    <col min="11781" max="11781" width="6.6640625" style="44" customWidth="1"/>
    <col min="11782" max="11783" width="7.6640625" style="44" customWidth="1"/>
    <col min="11784" max="11784" width="8.33203125" style="44" customWidth="1"/>
    <col min="11785" max="12010" width="8.6640625" style="44"/>
    <col min="12011" max="12011" width="5.109375" style="44" customWidth="1"/>
    <col min="12012" max="12012" width="26.6640625" style="44" customWidth="1"/>
    <col min="12013" max="12013" width="13.109375" style="44" customWidth="1"/>
    <col min="12014" max="12014" width="10.6640625" style="44" customWidth="1"/>
    <col min="12015" max="12015" width="6.6640625" style="44" customWidth="1"/>
    <col min="12016" max="12017" width="7.6640625" style="44" customWidth="1"/>
    <col min="12018" max="12018" width="8.33203125" style="44" customWidth="1"/>
    <col min="12019" max="12019" width="6.5546875" style="44" customWidth="1"/>
    <col min="12020" max="12032" width="8.6640625" style="44"/>
    <col min="12033" max="12033" width="5.109375" style="44" customWidth="1"/>
    <col min="12034" max="12034" width="26.88671875" style="44" customWidth="1"/>
    <col min="12035" max="12035" width="13.109375" style="44" customWidth="1"/>
    <col min="12036" max="12036" width="10.6640625" style="44" customWidth="1"/>
    <col min="12037" max="12037" width="6.6640625" style="44" customWidth="1"/>
    <col min="12038" max="12039" width="7.6640625" style="44" customWidth="1"/>
    <col min="12040" max="12040" width="8.33203125" style="44" customWidth="1"/>
    <col min="12041" max="12266" width="8.6640625" style="44"/>
    <col min="12267" max="12267" width="5.109375" style="44" customWidth="1"/>
    <col min="12268" max="12268" width="26.6640625" style="44" customWidth="1"/>
    <col min="12269" max="12269" width="13.109375" style="44" customWidth="1"/>
    <col min="12270" max="12270" width="10.6640625" style="44" customWidth="1"/>
    <col min="12271" max="12271" width="6.6640625" style="44" customWidth="1"/>
    <col min="12272" max="12273" width="7.6640625" style="44" customWidth="1"/>
    <col min="12274" max="12274" width="8.33203125" style="44" customWidth="1"/>
    <col min="12275" max="12275" width="6.5546875" style="44" customWidth="1"/>
    <col min="12276" max="12288" width="8.6640625" style="44"/>
    <col min="12289" max="12289" width="5.109375" style="44" customWidth="1"/>
    <col min="12290" max="12290" width="26.88671875" style="44" customWidth="1"/>
    <col min="12291" max="12291" width="13.109375" style="44" customWidth="1"/>
    <col min="12292" max="12292" width="10.6640625" style="44" customWidth="1"/>
    <col min="12293" max="12293" width="6.6640625" style="44" customWidth="1"/>
    <col min="12294" max="12295" width="7.6640625" style="44" customWidth="1"/>
    <col min="12296" max="12296" width="8.33203125" style="44" customWidth="1"/>
    <col min="12297" max="12522" width="8.6640625" style="44"/>
    <col min="12523" max="12523" width="5.109375" style="44" customWidth="1"/>
    <col min="12524" max="12524" width="26.6640625" style="44" customWidth="1"/>
    <col min="12525" max="12525" width="13.109375" style="44" customWidth="1"/>
    <col min="12526" max="12526" width="10.6640625" style="44" customWidth="1"/>
    <col min="12527" max="12527" width="6.6640625" style="44" customWidth="1"/>
    <col min="12528" max="12529" width="7.6640625" style="44" customWidth="1"/>
    <col min="12530" max="12530" width="8.33203125" style="44" customWidth="1"/>
    <col min="12531" max="12531" width="6.5546875" style="44" customWidth="1"/>
    <col min="12532" max="12544" width="8.6640625" style="44"/>
    <col min="12545" max="12545" width="5.109375" style="44" customWidth="1"/>
    <col min="12546" max="12546" width="26.88671875" style="44" customWidth="1"/>
    <col min="12547" max="12547" width="13.109375" style="44" customWidth="1"/>
    <col min="12548" max="12548" width="10.6640625" style="44" customWidth="1"/>
    <col min="12549" max="12549" width="6.6640625" style="44" customWidth="1"/>
    <col min="12550" max="12551" width="7.6640625" style="44" customWidth="1"/>
    <col min="12552" max="12552" width="8.33203125" style="44" customWidth="1"/>
    <col min="12553" max="12778" width="8.6640625" style="44"/>
    <col min="12779" max="12779" width="5.109375" style="44" customWidth="1"/>
    <col min="12780" max="12780" width="26.6640625" style="44" customWidth="1"/>
    <col min="12781" max="12781" width="13.109375" style="44" customWidth="1"/>
    <col min="12782" max="12782" width="10.6640625" style="44" customWidth="1"/>
    <col min="12783" max="12783" width="6.6640625" style="44" customWidth="1"/>
    <col min="12784" max="12785" width="7.6640625" style="44" customWidth="1"/>
    <col min="12786" max="12786" width="8.33203125" style="44" customWidth="1"/>
    <col min="12787" max="12787" width="6.5546875" style="44" customWidth="1"/>
    <col min="12788" max="12800" width="8.6640625" style="44"/>
    <col min="12801" max="12801" width="5.109375" style="44" customWidth="1"/>
    <col min="12802" max="12802" width="26.88671875" style="44" customWidth="1"/>
    <col min="12803" max="12803" width="13.109375" style="44" customWidth="1"/>
    <col min="12804" max="12804" width="10.6640625" style="44" customWidth="1"/>
    <col min="12805" max="12805" width="6.6640625" style="44" customWidth="1"/>
    <col min="12806" max="12807" width="7.6640625" style="44" customWidth="1"/>
    <col min="12808" max="12808" width="8.33203125" style="44" customWidth="1"/>
    <col min="12809" max="13034" width="8.6640625" style="44"/>
    <col min="13035" max="13035" width="5.109375" style="44" customWidth="1"/>
    <col min="13036" max="13036" width="26.6640625" style="44" customWidth="1"/>
    <col min="13037" max="13037" width="13.109375" style="44" customWidth="1"/>
    <col min="13038" max="13038" width="10.6640625" style="44" customWidth="1"/>
    <col min="13039" max="13039" width="6.6640625" style="44" customWidth="1"/>
    <col min="13040" max="13041" width="7.6640625" style="44" customWidth="1"/>
    <col min="13042" max="13042" width="8.33203125" style="44" customWidth="1"/>
    <col min="13043" max="13043" width="6.5546875" style="44" customWidth="1"/>
    <col min="13044" max="13056" width="8.6640625" style="44"/>
    <col min="13057" max="13057" width="5.109375" style="44" customWidth="1"/>
    <col min="13058" max="13058" width="26.88671875" style="44" customWidth="1"/>
    <col min="13059" max="13059" width="13.109375" style="44" customWidth="1"/>
    <col min="13060" max="13060" width="10.6640625" style="44" customWidth="1"/>
    <col min="13061" max="13061" width="6.6640625" style="44" customWidth="1"/>
    <col min="13062" max="13063" width="7.6640625" style="44" customWidth="1"/>
    <col min="13064" max="13064" width="8.33203125" style="44" customWidth="1"/>
    <col min="13065" max="13290" width="8.6640625" style="44"/>
    <col min="13291" max="13291" width="5.109375" style="44" customWidth="1"/>
    <col min="13292" max="13292" width="26.6640625" style="44" customWidth="1"/>
    <col min="13293" max="13293" width="13.109375" style="44" customWidth="1"/>
    <col min="13294" max="13294" width="10.6640625" style="44" customWidth="1"/>
    <col min="13295" max="13295" width="6.6640625" style="44" customWidth="1"/>
    <col min="13296" max="13297" width="7.6640625" style="44" customWidth="1"/>
    <col min="13298" max="13298" width="8.33203125" style="44" customWidth="1"/>
    <col min="13299" max="13299" width="6.5546875" style="44" customWidth="1"/>
    <col min="13300" max="13312" width="8.6640625" style="44"/>
    <col min="13313" max="13313" width="5.109375" style="44" customWidth="1"/>
    <col min="13314" max="13314" width="26.88671875" style="44" customWidth="1"/>
    <col min="13315" max="13315" width="13.109375" style="44" customWidth="1"/>
    <col min="13316" max="13316" width="10.6640625" style="44" customWidth="1"/>
    <col min="13317" max="13317" width="6.6640625" style="44" customWidth="1"/>
    <col min="13318" max="13319" width="7.6640625" style="44" customWidth="1"/>
    <col min="13320" max="13320" width="8.33203125" style="44" customWidth="1"/>
    <col min="13321" max="13546" width="8.6640625" style="44"/>
    <col min="13547" max="13547" width="5.109375" style="44" customWidth="1"/>
    <col min="13548" max="13548" width="26.6640625" style="44" customWidth="1"/>
    <col min="13549" max="13549" width="13.109375" style="44" customWidth="1"/>
    <col min="13550" max="13550" width="10.6640625" style="44" customWidth="1"/>
    <col min="13551" max="13551" width="6.6640625" style="44" customWidth="1"/>
    <col min="13552" max="13553" width="7.6640625" style="44" customWidth="1"/>
    <col min="13554" max="13554" width="8.33203125" style="44" customWidth="1"/>
    <col min="13555" max="13555" width="6.5546875" style="44" customWidth="1"/>
    <col min="13556" max="13568" width="8.6640625" style="44"/>
    <col min="13569" max="13569" width="5.109375" style="44" customWidth="1"/>
    <col min="13570" max="13570" width="26.88671875" style="44" customWidth="1"/>
    <col min="13571" max="13571" width="13.109375" style="44" customWidth="1"/>
    <col min="13572" max="13572" width="10.6640625" style="44" customWidth="1"/>
    <col min="13573" max="13573" width="6.6640625" style="44" customWidth="1"/>
    <col min="13574" max="13575" width="7.6640625" style="44" customWidth="1"/>
    <col min="13576" max="13576" width="8.33203125" style="44" customWidth="1"/>
    <col min="13577" max="13802" width="8.6640625" style="44"/>
    <col min="13803" max="13803" width="5.109375" style="44" customWidth="1"/>
    <col min="13804" max="13804" width="26.6640625" style="44" customWidth="1"/>
    <col min="13805" max="13805" width="13.109375" style="44" customWidth="1"/>
    <col min="13806" max="13806" width="10.6640625" style="44" customWidth="1"/>
    <col min="13807" max="13807" width="6.6640625" style="44" customWidth="1"/>
    <col min="13808" max="13809" width="7.6640625" style="44" customWidth="1"/>
    <col min="13810" max="13810" width="8.33203125" style="44" customWidth="1"/>
    <col min="13811" max="13811" width="6.5546875" style="44" customWidth="1"/>
    <col min="13812" max="13824" width="8.6640625" style="44"/>
    <col min="13825" max="13825" width="5.109375" style="44" customWidth="1"/>
    <col min="13826" max="13826" width="26.88671875" style="44" customWidth="1"/>
    <col min="13827" max="13827" width="13.109375" style="44" customWidth="1"/>
    <col min="13828" max="13828" width="10.6640625" style="44" customWidth="1"/>
    <col min="13829" max="13829" width="6.6640625" style="44" customWidth="1"/>
    <col min="13830" max="13831" width="7.6640625" style="44" customWidth="1"/>
    <col min="13832" max="13832" width="8.33203125" style="44" customWidth="1"/>
    <col min="13833" max="14058" width="8.6640625" style="44"/>
    <col min="14059" max="14059" width="5.109375" style="44" customWidth="1"/>
    <col min="14060" max="14060" width="26.6640625" style="44" customWidth="1"/>
    <col min="14061" max="14061" width="13.109375" style="44" customWidth="1"/>
    <col min="14062" max="14062" width="10.6640625" style="44" customWidth="1"/>
    <col min="14063" max="14063" width="6.6640625" style="44" customWidth="1"/>
    <col min="14064" max="14065" width="7.6640625" style="44" customWidth="1"/>
    <col min="14066" max="14066" width="8.33203125" style="44" customWidth="1"/>
    <col min="14067" max="14067" width="6.5546875" style="44" customWidth="1"/>
    <col min="14068" max="14080" width="8.6640625" style="44"/>
    <col min="14081" max="14081" width="5.109375" style="44" customWidth="1"/>
    <col min="14082" max="14082" width="26.88671875" style="44" customWidth="1"/>
    <col min="14083" max="14083" width="13.109375" style="44" customWidth="1"/>
    <col min="14084" max="14084" width="10.6640625" style="44" customWidth="1"/>
    <col min="14085" max="14085" width="6.6640625" style="44" customWidth="1"/>
    <col min="14086" max="14087" width="7.6640625" style="44" customWidth="1"/>
    <col min="14088" max="14088" width="8.33203125" style="44" customWidth="1"/>
    <col min="14089" max="14314" width="8.6640625" style="44"/>
    <col min="14315" max="14315" width="5.109375" style="44" customWidth="1"/>
    <col min="14316" max="14316" width="26.6640625" style="44" customWidth="1"/>
    <col min="14317" max="14317" width="13.109375" style="44" customWidth="1"/>
    <col min="14318" max="14318" width="10.6640625" style="44" customWidth="1"/>
    <col min="14319" max="14319" width="6.6640625" style="44" customWidth="1"/>
    <col min="14320" max="14321" width="7.6640625" style="44" customWidth="1"/>
    <col min="14322" max="14322" width="8.33203125" style="44" customWidth="1"/>
    <col min="14323" max="14323" width="6.5546875" style="44" customWidth="1"/>
    <col min="14324" max="14336" width="8.6640625" style="44"/>
    <col min="14337" max="14337" width="5.109375" style="44" customWidth="1"/>
    <col min="14338" max="14338" width="26.88671875" style="44" customWidth="1"/>
    <col min="14339" max="14339" width="13.109375" style="44" customWidth="1"/>
    <col min="14340" max="14340" width="10.6640625" style="44" customWidth="1"/>
    <col min="14341" max="14341" width="6.6640625" style="44" customWidth="1"/>
    <col min="14342" max="14343" width="7.6640625" style="44" customWidth="1"/>
    <col min="14344" max="14344" width="8.33203125" style="44" customWidth="1"/>
    <col min="14345" max="14570" width="8.6640625" style="44"/>
    <col min="14571" max="14571" width="5.109375" style="44" customWidth="1"/>
    <col min="14572" max="14572" width="26.6640625" style="44" customWidth="1"/>
    <col min="14573" max="14573" width="13.109375" style="44" customWidth="1"/>
    <col min="14574" max="14574" width="10.6640625" style="44" customWidth="1"/>
    <col min="14575" max="14575" width="6.6640625" style="44" customWidth="1"/>
    <col min="14576" max="14577" width="7.6640625" style="44" customWidth="1"/>
    <col min="14578" max="14578" width="8.33203125" style="44" customWidth="1"/>
    <col min="14579" max="14579" width="6.5546875" style="44" customWidth="1"/>
    <col min="14580" max="14592" width="8.6640625" style="44"/>
    <col min="14593" max="14593" width="5.109375" style="44" customWidth="1"/>
    <col min="14594" max="14594" width="26.88671875" style="44" customWidth="1"/>
    <col min="14595" max="14595" width="13.109375" style="44" customWidth="1"/>
    <col min="14596" max="14596" width="10.6640625" style="44" customWidth="1"/>
    <col min="14597" max="14597" width="6.6640625" style="44" customWidth="1"/>
    <col min="14598" max="14599" width="7.6640625" style="44" customWidth="1"/>
    <col min="14600" max="14600" width="8.33203125" style="44" customWidth="1"/>
    <col min="14601" max="14826" width="8.6640625" style="44"/>
    <col min="14827" max="14827" width="5.109375" style="44" customWidth="1"/>
    <col min="14828" max="14828" width="26.6640625" style="44" customWidth="1"/>
    <col min="14829" max="14829" width="13.109375" style="44" customWidth="1"/>
    <col min="14830" max="14830" width="10.6640625" style="44" customWidth="1"/>
    <col min="14831" max="14831" width="6.6640625" style="44" customWidth="1"/>
    <col min="14832" max="14833" width="7.6640625" style="44" customWidth="1"/>
    <col min="14834" max="14834" width="8.33203125" style="44" customWidth="1"/>
    <col min="14835" max="14835" width="6.5546875" style="44" customWidth="1"/>
    <col min="14836" max="14848" width="8.6640625" style="44"/>
    <col min="14849" max="14849" width="5.109375" style="44" customWidth="1"/>
    <col min="14850" max="14850" width="26.88671875" style="44" customWidth="1"/>
    <col min="14851" max="14851" width="13.109375" style="44" customWidth="1"/>
    <col min="14852" max="14852" width="10.6640625" style="44" customWidth="1"/>
    <col min="14853" max="14853" width="6.6640625" style="44" customWidth="1"/>
    <col min="14854" max="14855" width="7.6640625" style="44" customWidth="1"/>
    <col min="14856" max="14856" width="8.33203125" style="44" customWidth="1"/>
    <col min="14857" max="15082" width="8.6640625" style="44"/>
    <col min="15083" max="15083" width="5.109375" style="44" customWidth="1"/>
    <col min="15084" max="15084" width="26.6640625" style="44" customWidth="1"/>
    <col min="15085" max="15085" width="13.109375" style="44" customWidth="1"/>
    <col min="15086" max="15086" width="10.6640625" style="44" customWidth="1"/>
    <col min="15087" max="15087" width="6.6640625" style="44" customWidth="1"/>
    <col min="15088" max="15089" width="7.6640625" style="44" customWidth="1"/>
    <col min="15090" max="15090" width="8.33203125" style="44" customWidth="1"/>
    <col min="15091" max="15091" width="6.5546875" style="44" customWidth="1"/>
    <col min="15092" max="15104" width="8.6640625" style="44"/>
    <col min="15105" max="15105" width="5.109375" style="44" customWidth="1"/>
    <col min="15106" max="15106" width="26.88671875" style="44" customWidth="1"/>
    <col min="15107" max="15107" width="13.109375" style="44" customWidth="1"/>
    <col min="15108" max="15108" width="10.6640625" style="44" customWidth="1"/>
    <col min="15109" max="15109" width="6.6640625" style="44" customWidth="1"/>
    <col min="15110" max="15111" width="7.6640625" style="44" customWidth="1"/>
    <col min="15112" max="15112" width="8.33203125" style="44" customWidth="1"/>
    <col min="15113" max="15338" width="8.6640625" style="44"/>
    <col min="15339" max="15339" width="5.109375" style="44" customWidth="1"/>
    <col min="15340" max="15340" width="26.6640625" style="44" customWidth="1"/>
    <col min="15341" max="15341" width="13.109375" style="44" customWidth="1"/>
    <col min="15342" max="15342" width="10.6640625" style="44" customWidth="1"/>
    <col min="15343" max="15343" width="6.6640625" style="44" customWidth="1"/>
    <col min="15344" max="15345" width="7.6640625" style="44" customWidth="1"/>
    <col min="15346" max="15346" width="8.33203125" style="44" customWidth="1"/>
    <col min="15347" max="15347" width="6.5546875" style="44" customWidth="1"/>
    <col min="15348" max="15360" width="8.6640625" style="44"/>
    <col min="15361" max="15361" width="5.109375" style="44" customWidth="1"/>
    <col min="15362" max="15362" width="26.88671875" style="44" customWidth="1"/>
    <col min="15363" max="15363" width="13.109375" style="44" customWidth="1"/>
    <col min="15364" max="15364" width="10.6640625" style="44" customWidth="1"/>
    <col min="15365" max="15365" width="6.6640625" style="44" customWidth="1"/>
    <col min="15366" max="15367" width="7.6640625" style="44" customWidth="1"/>
    <col min="15368" max="15368" width="8.33203125" style="44" customWidth="1"/>
    <col min="15369" max="15594" width="8.6640625" style="44"/>
    <col min="15595" max="15595" width="5.109375" style="44" customWidth="1"/>
    <col min="15596" max="15596" width="26.6640625" style="44" customWidth="1"/>
    <col min="15597" max="15597" width="13.109375" style="44" customWidth="1"/>
    <col min="15598" max="15598" width="10.6640625" style="44" customWidth="1"/>
    <col min="15599" max="15599" width="6.6640625" style="44" customWidth="1"/>
    <col min="15600" max="15601" width="7.6640625" style="44" customWidth="1"/>
    <col min="15602" max="15602" width="8.33203125" style="44" customWidth="1"/>
    <col min="15603" max="15603" width="6.5546875" style="44" customWidth="1"/>
    <col min="15604" max="15616" width="8.6640625" style="44"/>
    <col min="15617" max="15617" width="5.109375" style="44" customWidth="1"/>
    <col min="15618" max="15618" width="26.88671875" style="44" customWidth="1"/>
    <col min="15619" max="15619" width="13.109375" style="44" customWidth="1"/>
    <col min="15620" max="15620" width="10.6640625" style="44" customWidth="1"/>
    <col min="15621" max="15621" width="6.6640625" style="44" customWidth="1"/>
    <col min="15622" max="15623" width="7.6640625" style="44" customWidth="1"/>
    <col min="15624" max="15624" width="8.33203125" style="44" customWidth="1"/>
    <col min="15625" max="15850" width="8.6640625" style="44"/>
    <col min="15851" max="15851" width="5.109375" style="44" customWidth="1"/>
    <col min="15852" max="15852" width="26.6640625" style="44" customWidth="1"/>
    <col min="15853" max="15853" width="13.109375" style="44" customWidth="1"/>
    <col min="15854" max="15854" width="10.6640625" style="44" customWidth="1"/>
    <col min="15855" max="15855" width="6.6640625" style="44" customWidth="1"/>
    <col min="15856" max="15857" width="7.6640625" style="44" customWidth="1"/>
    <col min="15858" max="15858" width="8.33203125" style="44" customWidth="1"/>
    <col min="15859" max="15859" width="6.5546875" style="44" customWidth="1"/>
    <col min="15860" max="15872" width="8.6640625" style="44"/>
    <col min="15873" max="15873" width="5.109375" style="44" customWidth="1"/>
    <col min="15874" max="15874" width="26.88671875" style="44" customWidth="1"/>
    <col min="15875" max="15875" width="13.109375" style="44" customWidth="1"/>
    <col min="15876" max="15876" width="10.6640625" style="44" customWidth="1"/>
    <col min="15877" max="15877" width="6.6640625" style="44" customWidth="1"/>
    <col min="15878" max="15879" width="7.6640625" style="44" customWidth="1"/>
    <col min="15880" max="15880" width="8.33203125" style="44" customWidth="1"/>
    <col min="15881" max="16106" width="8.6640625" style="44"/>
    <col min="16107" max="16107" width="5.109375" style="44" customWidth="1"/>
    <col min="16108" max="16108" width="26.6640625" style="44" customWidth="1"/>
    <col min="16109" max="16109" width="13.109375" style="44" customWidth="1"/>
    <col min="16110" max="16110" width="10.6640625" style="44" customWidth="1"/>
    <col min="16111" max="16111" width="6.6640625" style="44" customWidth="1"/>
    <col min="16112" max="16113" width="7.6640625" style="44" customWidth="1"/>
    <col min="16114" max="16114" width="8.33203125" style="44" customWidth="1"/>
    <col min="16115" max="16115" width="6.5546875" style="44" customWidth="1"/>
    <col min="16116" max="16128" width="8.6640625" style="44"/>
    <col min="16129" max="16129" width="5.109375" style="44" customWidth="1"/>
    <col min="16130" max="16130" width="26.88671875" style="44" customWidth="1"/>
    <col min="16131" max="16131" width="13.109375" style="44" customWidth="1"/>
    <col min="16132" max="16132" width="10.6640625" style="44" customWidth="1"/>
    <col min="16133" max="16133" width="6.6640625" style="44" customWidth="1"/>
    <col min="16134" max="16135" width="7.6640625" style="44" customWidth="1"/>
    <col min="16136" max="16136" width="8.33203125" style="44" customWidth="1"/>
    <col min="16137" max="16362" width="8.6640625" style="44"/>
    <col min="16363" max="16363" width="5.109375" style="44" customWidth="1"/>
    <col min="16364" max="16364" width="26.6640625" style="44" customWidth="1"/>
    <col min="16365" max="16365" width="13.109375" style="44" customWidth="1"/>
    <col min="16366" max="16366" width="10.6640625" style="44" customWidth="1"/>
    <col min="16367" max="16367" width="6.6640625" style="44" customWidth="1"/>
    <col min="16368" max="16369" width="7.6640625" style="44" customWidth="1"/>
    <col min="16370" max="16370" width="8.33203125" style="44" customWidth="1"/>
    <col min="16371" max="16371" width="6.5546875" style="44" customWidth="1"/>
    <col min="16372" max="16384" width="8.6640625" style="44"/>
  </cols>
  <sheetData>
    <row r="1" spans="1:8" s="43" customFormat="1" x14ac:dyDescent="0.3">
      <c r="A1" s="203" t="s">
        <v>106</v>
      </c>
      <c r="B1" s="203"/>
      <c r="C1" s="203"/>
      <c r="D1" s="203"/>
      <c r="E1" s="203"/>
      <c r="F1" s="203"/>
      <c r="G1" s="203"/>
      <c r="H1" s="203"/>
    </row>
    <row r="2" spans="1:8" s="43" customFormat="1" ht="21.6" customHeight="1" x14ac:dyDescent="0.3">
      <c r="A2" s="204" t="s">
        <v>123</v>
      </c>
      <c r="B2" s="204"/>
      <c r="C2" s="204"/>
      <c r="D2" s="204"/>
      <c r="E2" s="204"/>
      <c r="F2" s="204"/>
      <c r="G2" s="204"/>
      <c r="H2" s="204"/>
    </row>
    <row r="3" spans="1:8" s="43" customFormat="1" ht="27" customHeight="1" x14ac:dyDescent="0.3">
      <c r="A3" s="205" t="s">
        <v>113</v>
      </c>
      <c r="B3" s="205"/>
      <c r="C3" s="205"/>
      <c r="D3" s="205"/>
      <c r="E3" s="205"/>
      <c r="F3" s="205"/>
      <c r="G3" s="205"/>
      <c r="H3" s="205"/>
    </row>
    <row r="4" spans="1:8" s="43" customFormat="1" x14ac:dyDescent="0.3">
      <c r="A4" s="45" t="s">
        <v>18</v>
      </c>
      <c r="C4" s="46"/>
      <c r="D4" s="46"/>
      <c r="G4" s="47"/>
      <c r="H4" s="77" t="s">
        <v>202</v>
      </c>
    </row>
    <row r="5" spans="1:8" s="43" customFormat="1" x14ac:dyDescent="0.3">
      <c r="A5" s="48"/>
      <c r="B5" s="48"/>
      <c r="C5" s="48"/>
      <c r="D5" s="48"/>
      <c r="E5" s="48"/>
      <c r="F5" s="48"/>
      <c r="G5" s="49"/>
      <c r="H5" s="48"/>
    </row>
    <row r="6" spans="1:8" ht="30" x14ac:dyDescent="0.3">
      <c r="A6" s="15" t="s">
        <v>114</v>
      </c>
      <c r="B6" s="15" t="s">
        <v>84</v>
      </c>
      <c r="C6" s="15" t="s">
        <v>85</v>
      </c>
      <c r="D6" s="15" t="s">
        <v>86</v>
      </c>
      <c r="E6" s="15" t="s">
        <v>87</v>
      </c>
      <c r="F6" s="15" t="s">
        <v>88</v>
      </c>
      <c r="G6" s="51" t="s">
        <v>89</v>
      </c>
      <c r="H6" s="15" t="s">
        <v>22</v>
      </c>
    </row>
    <row r="7" spans="1:8" s="52" customFormat="1" ht="20.399999999999999" customHeight="1" x14ac:dyDescent="0.3">
      <c r="A7" s="206" t="s">
        <v>90</v>
      </c>
      <c r="B7" s="206"/>
      <c r="C7" s="206"/>
      <c r="D7" s="206"/>
      <c r="E7" s="206"/>
      <c r="F7" s="206"/>
      <c r="G7" s="206"/>
      <c r="H7" s="206"/>
    </row>
    <row r="8" spans="1:8" s="1" customFormat="1" x14ac:dyDescent="0.3">
      <c r="A8" s="74">
        <v>1</v>
      </c>
      <c r="B8" s="53" t="s">
        <v>115</v>
      </c>
      <c r="C8" s="15" t="s">
        <v>35</v>
      </c>
      <c r="D8" s="160" t="s">
        <v>179</v>
      </c>
      <c r="E8" s="160">
        <v>3</v>
      </c>
      <c r="F8" s="160">
        <v>6</v>
      </c>
      <c r="G8" s="74">
        <v>1</v>
      </c>
      <c r="H8" s="55">
        <v>50</v>
      </c>
    </row>
    <row r="9" spans="1:8" s="1" customFormat="1" x14ac:dyDescent="0.3">
      <c r="A9" s="74">
        <v>2</v>
      </c>
      <c r="B9" s="56" t="s">
        <v>141</v>
      </c>
      <c r="C9" s="15" t="s">
        <v>26</v>
      </c>
      <c r="D9" s="160" t="s">
        <v>101</v>
      </c>
      <c r="E9" s="18">
        <v>2</v>
      </c>
      <c r="F9" s="18">
        <v>3</v>
      </c>
      <c r="G9" s="74">
        <v>2</v>
      </c>
      <c r="H9" s="55">
        <v>48</v>
      </c>
    </row>
    <row r="10" spans="1:8" s="1" customFormat="1" x14ac:dyDescent="0.3">
      <c r="A10" s="74">
        <v>3</v>
      </c>
      <c r="B10" s="53" t="s">
        <v>132</v>
      </c>
      <c r="C10" s="15" t="s">
        <v>25</v>
      </c>
      <c r="D10" s="160" t="s">
        <v>104</v>
      </c>
      <c r="E10" s="160">
        <v>1</v>
      </c>
      <c r="F10" s="160">
        <v>2</v>
      </c>
      <c r="G10" s="74">
        <v>3</v>
      </c>
      <c r="H10" s="55">
        <v>46</v>
      </c>
    </row>
    <row r="11" spans="1:8" s="1" customFormat="1" x14ac:dyDescent="0.3">
      <c r="A11" s="74">
        <v>4</v>
      </c>
      <c r="B11" s="56" t="s">
        <v>177</v>
      </c>
      <c r="C11" s="15" t="s">
        <v>34</v>
      </c>
      <c r="D11" s="160" t="s">
        <v>120</v>
      </c>
      <c r="E11" s="18"/>
      <c r="F11" s="18"/>
      <c r="G11" s="55">
        <v>4</v>
      </c>
      <c r="H11" s="55">
        <v>44</v>
      </c>
    </row>
    <row r="12" spans="1:8" s="1" customFormat="1" x14ac:dyDescent="0.3">
      <c r="A12" s="74">
        <v>5</v>
      </c>
      <c r="B12" s="56" t="s">
        <v>176</v>
      </c>
      <c r="C12" s="15" t="s">
        <v>34</v>
      </c>
      <c r="D12" s="160" t="s">
        <v>120</v>
      </c>
      <c r="E12" s="18">
        <v>3</v>
      </c>
      <c r="F12" s="18">
        <v>2</v>
      </c>
      <c r="G12" s="54" t="s">
        <v>103</v>
      </c>
      <c r="H12" s="160">
        <v>43</v>
      </c>
    </row>
    <row r="13" spans="1:8" s="1" customFormat="1" x14ac:dyDescent="0.3">
      <c r="A13" s="74">
        <v>6</v>
      </c>
      <c r="B13" s="53" t="s">
        <v>173</v>
      </c>
      <c r="C13" s="15" t="s">
        <v>171</v>
      </c>
      <c r="D13" s="160" t="s">
        <v>24</v>
      </c>
      <c r="E13" s="160">
        <v>1</v>
      </c>
      <c r="F13" s="160">
        <v>9</v>
      </c>
      <c r="G13" s="54" t="s">
        <v>103</v>
      </c>
      <c r="H13" s="160">
        <v>43</v>
      </c>
    </row>
    <row r="14" spans="1:8" s="1" customFormat="1" x14ac:dyDescent="0.3">
      <c r="A14" s="74">
        <v>7</v>
      </c>
      <c r="B14" s="76" t="s">
        <v>118</v>
      </c>
      <c r="C14" s="58" t="s">
        <v>32</v>
      </c>
      <c r="D14" s="160" t="s">
        <v>117</v>
      </c>
      <c r="E14" s="18">
        <v>2</v>
      </c>
      <c r="F14" s="18">
        <v>2</v>
      </c>
      <c r="G14" s="88" t="s">
        <v>102</v>
      </c>
      <c r="H14" s="55">
        <v>41</v>
      </c>
    </row>
    <row r="15" spans="1:8" s="1" customFormat="1" x14ac:dyDescent="0.3">
      <c r="A15" s="74">
        <v>8</v>
      </c>
      <c r="B15" s="56" t="s">
        <v>145</v>
      </c>
      <c r="C15" s="15" t="s">
        <v>28</v>
      </c>
      <c r="D15" s="160" t="s">
        <v>146</v>
      </c>
      <c r="E15" s="18">
        <v>3</v>
      </c>
      <c r="F15" s="18">
        <v>12</v>
      </c>
      <c r="G15" s="88" t="s">
        <v>102</v>
      </c>
      <c r="H15" s="55">
        <v>41</v>
      </c>
    </row>
    <row r="16" spans="1:8" s="1" customFormat="1" x14ac:dyDescent="0.3">
      <c r="A16" s="74">
        <v>9</v>
      </c>
      <c r="B16" s="53" t="s">
        <v>129</v>
      </c>
      <c r="C16" s="58" t="s">
        <v>31</v>
      </c>
      <c r="D16" s="160" t="s">
        <v>107</v>
      </c>
      <c r="E16" s="160">
        <v>1</v>
      </c>
      <c r="F16" s="160">
        <v>2</v>
      </c>
      <c r="G16" s="57" t="s">
        <v>116</v>
      </c>
      <c r="H16" s="55">
        <v>38</v>
      </c>
    </row>
    <row r="17" spans="1:8" s="1" customFormat="1" x14ac:dyDescent="0.3">
      <c r="A17" s="74">
        <v>10</v>
      </c>
      <c r="B17" s="56" t="s">
        <v>174</v>
      </c>
      <c r="C17" s="15" t="s">
        <v>172</v>
      </c>
      <c r="D17" s="160" t="s">
        <v>33</v>
      </c>
      <c r="E17" s="18">
        <v>1</v>
      </c>
      <c r="F17" s="18">
        <v>5</v>
      </c>
      <c r="G17" s="57" t="s">
        <v>116</v>
      </c>
      <c r="H17" s="55">
        <v>38</v>
      </c>
    </row>
    <row r="18" spans="1:8" s="1" customFormat="1" x14ac:dyDescent="0.3">
      <c r="A18" s="74">
        <v>11</v>
      </c>
      <c r="B18" s="56" t="s">
        <v>140</v>
      </c>
      <c r="C18" s="15" t="s">
        <v>29</v>
      </c>
      <c r="D18" s="4" t="s">
        <v>139</v>
      </c>
      <c r="E18" s="18">
        <v>2</v>
      </c>
      <c r="F18" s="18">
        <v>1</v>
      </c>
      <c r="G18" s="57" t="s">
        <v>116</v>
      </c>
      <c r="H18" s="55">
        <v>38</v>
      </c>
    </row>
    <row r="19" spans="1:8" s="1" customFormat="1" x14ac:dyDescent="0.3">
      <c r="A19" s="74">
        <v>12</v>
      </c>
      <c r="B19" s="56" t="s">
        <v>144</v>
      </c>
      <c r="C19" s="15" t="s">
        <v>28</v>
      </c>
      <c r="D19" s="160" t="s">
        <v>119</v>
      </c>
      <c r="E19" s="18">
        <v>1</v>
      </c>
      <c r="F19" s="18">
        <v>7</v>
      </c>
      <c r="G19" s="57" t="s">
        <v>116</v>
      </c>
      <c r="H19" s="55">
        <v>38</v>
      </c>
    </row>
    <row r="20" spans="1:8" s="1" customFormat="1" x14ac:dyDescent="0.3">
      <c r="A20" s="74">
        <v>13</v>
      </c>
      <c r="B20" s="56" t="s">
        <v>143</v>
      </c>
      <c r="C20" s="15" t="s">
        <v>35</v>
      </c>
      <c r="D20" s="160" t="s">
        <v>179</v>
      </c>
      <c r="E20" s="18">
        <v>1</v>
      </c>
      <c r="F20" s="18">
        <v>3</v>
      </c>
      <c r="G20" s="74" t="s">
        <v>182</v>
      </c>
      <c r="H20" s="55">
        <v>35</v>
      </c>
    </row>
    <row r="21" spans="1:8" s="1" customFormat="1" x14ac:dyDescent="0.3">
      <c r="A21" s="74">
        <v>14</v>
      </c>
      <c r="B21" s="53" t="s">
        <v>136</v>
      </c>
      <c r="C21" s="15" t="s">
        <v>23</v>
      </c>
      <c r="D21" s="160" t="s">
        <v>137</v>
      </c>
      <c r="E21" s="160">
        <v>1</v>
      </c>
      <c r="F21" s="160">
        <v>1</v>
      </c>
      <c r="G21" s="74" t="s">
        <v>182</v>
      </c>
      <c r="H21" s="55">
        <v>35</v>
      </c>
    </row>
    <row r="22" spans="1:8" s="1" customFormat="1" x14ac:dyDescent="0.3">
      <c r="A22" s="74">
        <v>15</v>
      </c>
      <c r="B22" s="53" t="s">
        <v>180</v>
      </c>
      <c r="C22" s="15" t="s">
        <v>27</v>
      </c>
      <c r="D22" s="160" t="s">
        <v>108</v>
      </c>
      <c r="E22" s="160">
        <v>1</v>
      </c>
      <c r="F22" s="160">
        <v>1</v>
      </c>
      <c r="G22" s="74" t="s">
        <v>183</v>
      </c>
      <c r="H22" s="160">
        <v>33</v>
      </c>
    </row>
    <row r="23" spans="1:8" s="1" customFormat="1" x14ac:dyDescent="0.3">
      <c r="A23" s="74">
        <v>16</v>
      </c>
      <c r="B23" s="53" t="s">
        <v>130</v>
      </c>
      <c r="C23" s="15" t="s">
        <v>30</v>
      </c>
      <c r="D23" s="160" t="s">
        <v>175</v>
      </c>
      <c r="E23" s="160">
        <v>1</v>
      </c>
      <c r="F23" s="160">
        <v>2</v>
      </c>
      <c r="G23" s="74" t="s">
        <v>183</v>
      </c>
      <c r="H23" s="160">
        <v>33</v>
      </c>
    </row>
    <row r="24" spans="1:8" s="1" customFormat="1" x14ac:dyDescent="0.3">
      <c r="A24" s="74">
        <v>17</v>
      </c>
      <c r="B24" s="56" t="s">
        <v>181</v>
      </c>
      <c r="C24" s="15" t="s">
        <v>27</v>
      </c>
      <c r="D24" s="160" t="s">
        <v>108</v>
      </c>
      <c r="E24" s="18">
        <v>1</v>
      </c>
      <c r="F24" s="18">
        <v>2</v>
      </c>
      <c r="G24" s="57" t="s">
        <v>184</v>
      </c>
      <c r="H24" s="18">
        <v>29</v>
      </c>
    </row>
    <row r="25" spans="1:8" s="1" customFormat="1" x14ac:dyDescent="0.3">
      <c r="A25" s="74">
        <v>18</v>
      </c>
      <c r="B25" s="56" t="s">
        <v>135</v>
      </c>
      <c r="C25" s="15" t="s">
        <v>23</v>
      </c>
      <c r="D25" s="160" t="s">
        <v>178</v>
      </c>
      <c r="E25" s="18">
        <v>1</v>
      </c>
      <c r="F25" s="18">
        <v>5</v>
      </c>
      <c r="G25" s="57" t="s">
        <v>184</v>
      </c>
      <c r="H25" s="18">
        <v>29</v>
      </c>
    </row>
    <row r="26" spans="1:8" s="1" customFormat="1" x14ac:dyDescent="0.3">
      <c r="A26" s="74">
        <v>19</v>
      </c>
      <c r="B26" s="53" t="s">
        <v>131</v>
      </c>
      <c r="C26" s="15" t="s">
        <v>30</v>
      </c>
      <c r="D26" s="160" t="s">
        <v>175</v>
      </c>
      <c r="E26" s="160">
        <v>1</v>
      </c>
      <c r="F26" s="160">
        <v>2</v>
      </c>
      <c r="G26" s="57" t="s">
        <v>184</v>
      </c>
      <c r="H26" s="18">
        <v>29</v>
      </c>
    </row>
    <row r="27" spans="1:8" s="1" customFormat="1" x14ac:dyDescent="0.3">
      <c r="A27" s="74">
        <v>20</v>
      </c>
      <c r="B27" s="53" t="s">
        <v>138</v>
      </c>
      <c r="C27" s="15" t="s">
        <v>29</v>
      </c>
      <c r="D27" s="160" t="s">
        <v>139</v>
      </c>
      <c r="E27" s="160">
        <v>1</v>
      </c>
      <c r="F27" s="160">
        <v>2</v>
      </c>
      <c r="G27" s="57" t="s">
        <v>184</v>
      </c>
      <c r="H27" s="18">
        <v>29</v>
      </c>
    </row>
    <row r="28" spans="1:8" s="1" customFormat="1" x14ac:dyDescent="0.3">
      <c r="A28" s="74">
        <v>21</v>
      </c>
      <c r="B28" s="56" t="s">
        <v>126</v>
      </c>
      <c r="C28" s="15" t="s">
        <v>171</v>
      </c>
      <c r="D28" s="160" t="s">
        <v>24</v>
      </c>
      <c r="E28" s="18">
        <v>1</v>
      </c>
      <c r="F28" s="18">
        <v>2</v>
      </c>
      <c r="G28" s="57" t="s">
        <v>184</v>
      </c>
      <c r="H28" s="18">
        <v>29</v>
      </c>
    </row>
    <row r="29" spans="1:8" s="1" customFormat="1" x14ac:dyDescent="0.3">
      <c r="A29" s="74">
        <v>22</v>
      </c>
      <c r="B29" s="56" t="s">
        <v>133</v>
      </c>
      <c r="C29" s="15" t="s">
        <v>25</v>
      </c>
      <c r="D29" s="160" t="s">
        <v>104</v>
      </c>
      <c r="E29" s="18">
        <v>1</v>
      </c>
      <c r="F29" s="18">
        <v>2</v>
      </c>
      <c r="G29" s="57" t="s">
        <v>185</v>
      </c>
      <c r="H29" s="18">
        <v>25</v>
      </c>
    </row>
    <row r="30" spans="1:8" s="1" customFormat="1" x14ac:dyDescent="0.3">
      <c r="A30" s="74">
        <v>23</v>
      </c>
      <c r="B30" s="53" t="s">
        <v>128</v>
      </c>
      <c r="C30" s="58" t="s">
        <v>31</v>
      </c>
      <c r="D30" s="160" t="s">
        <v>107</v>
      </c>
      <c r="E30" s="160">
        <v>3</v>
      </c>
      <c r="F30" s="160">
        <v>2</v>
      </c>
      <c r="G30" s="57" t="s">
        <v>185</v>
      </c>
      <c r="H30" s="18">
        <v>25</v>
      </c>
    </row>
    <row r="31" spans="1:8" s="1" customFormat="1" x14ac:dyDescent="0.3">
      <c r="A31" s="74">
        <v>24</v>
      </c>
      <c r="B31" s="56" t="s">
        <v>127</v>
      </c>
      <c r="C31" s="15" t="s">
        <v>172</v>
      </c>
      <c r="D31" s="160" t="s">
        <v>33</v>
      </c>
      <c r="E31" s="18">
        <v>1</v>
      </c>
      <c r="F31" s="18">
        <v>6</v>
      </c>
      <c r="G31" s="57" t="s">
        <v>185</v>
      </c>
      <c r="H31" s="18">
        <v>25</v>
      </c>
    </row>
    <row r="32" spans="1:8" s="1" customFormat="1" x14ac:dyDescent="0.3">
      <c r="A32" s="74">
        <v>25</v>
      </c>
      <c r="B32" s="53" t="s">
        <v>142</v>
      </c>
      <c r="C32" s="15" t="s">
        <v>26</v>
      </c>
      <c r="D32" s="160" t="s">
        <v>101</v>
      </c>
      <c r="E32" s="18">
        <v>2</v>
      </c>
      <c r="F32" s="18">
        <v>3</v>
      </c>
      <c r="G32" s="57" t="s">
        <v>185</v>
      </c>
      <c r="H32" s="18">
        <v>25</v>
      </c>
    </row>
    <row r="33" spans="1:7" x14ac:dyDescent="0.3">
      <c r="A33" s="50"/>
      <c r="B33" s="13"/>
      <c r="C33" s="72"/>
      <c r="D33" s="4"/>
      <c r="E33" s="4"/>
      <c r="F33" s="4"/>
    </row>
    <row r="34" spans="1:7" s="63" customFormat="1" ht="17.399999999999999" x14ac:dyDescent="0.3">
      <c r="A34" s="60" t="s">
        <v>40</v>
      </c>
      <c r="B34" s="61"/>
      <c r="E34" s="167" t="s">
        <v>201</v>
      </c>
    </row>
    <row r="35" spans="1:7" s="63" customFormat="1" ht="12" customHeight="1" x14ac:dyDescent="0.25">
      <c r="A35" s="64"/>
      <c r="B35" s="61"/>
      <c r="C35" s="65"/>
      <c r="D35" s="66"/>
      <c r="E35" s="67"/>
      <c r="G35" s="68"/>
    </row>
    <row r="36" spans="1:7" s="63" customFormat="1" ht="17.399999999999999" x14ac:dyDescent="0.3">
      <c r="A36" s="60" t="s">
        <v>83</v>
      </c>
      <c r="B36" s="61"/>
      <c r="C36" s="65"/>
      <c r="D36" s="67"/>
      <c r="E36" s="168" t="s">
        <v>105</v>
      </c>
      <c r="G36" s="62"/>
    </row>
  </sheetData>
  <mergeCells count="4">
    <mergeCell ref="A1:H1"/>
    <mergeCell ref="A2:H2"/>
    <mergeCell ref="A7:H7"/>
    <mergeCell ref="A3:H3"/>
  </mergeCells>
  <phoneticPr fontId="8" type="noConversion"/>
  <printOptions horizontalCentered="1"/>
  <pageMargins left="0.9055118110236221" right="0.19685039370078741" top="0.43307086614173229" bottom="0.31496062992125984" header="0.19685039370078741" footer="0.19685039370078741"/>
  <pageSetup paperSize="9" fitToHeight="2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8"/>
  <sheetViews>
    <sheetView zoomScale="70" zoomScaleNormal="70" workbookViewId="0">
      <selection activeCell="A2" sqref="A2:H2"/>
    </sheetView>
  </sheetViews>
  <sheetFormatPr defaultColWidth="8.6640625" defaultRowHeight="15" x14ac:dyDescent="0.3"/>
  <cols>
    <col min="1" max="1" width="5.109375" style="46" customWidth="1"/>
    <col min="2" max="2" width="26.88671875" style="44" customWidth="1"/>
    <col min="3" max="3" width="13.109375" style="46" customWidth="1"/>
    <col min="4" max="4" width="10.6640625" style="46" customWidth="1"/>
    <col min="5" max="5" width="6.6640625" style="46" customWidth="1"/>
    <col min="6" max="6" width="7.6640625" style="46" customWidth="1"/>
    <col min="7" max="7" width="7.6640625" style="59" customWidth="1"/>
    <col min="8" max="8" width="8.33203125" style="46" customWidth="1"/>
    <col min="9" max="234" width="8.6640625" style="44"/>
    <col min="235" max="235" width="5.109375" style="44" customWidth="1"/>
    <col min="236" max="236" width="26.6640625" style="44" customWidth="1"/>
    <col min="237" max="237" width="13.109375" style="44" customWidth="1"/>
    <col min="238" max="238" width="10.6640625" style="44" customWidth="1"/>
    <col min="239" max="239" width="6.6640625" style="44" customWidth="1"/>
    <col min="240" max="241" width="7.6640625" style="44" customWidth="1"/>
    <col min="242" max="242" width="8.33203125" style="44" customWidth="1"/>
    <col min="243" max="243" width="6.5546875" style="44" customWidth="1"/>
    <col min="244" max="256" width="8.6640625" style="44"/>
    <col min="257" max="257" width="5.109375" style="44" customWidth="1"/>
    <col min="258" max="258" width="26.88671875" style="44" customWidth="1"/>
    <col min="259" max="259" width="13.109375" style="44" customWidth="1"/>
    <col min="260" max="260" width="10.6640625" style="44" customWidth="1"/>
    <col min="261" max="261" width="6.6640625" style="44" customWidth="1"/>
    <col min="262" max="263" width="7.6640625" style="44" customWidth="1"/>
    <col min="264" max="264" width="8.33203125" style="44" customWidth="1"/>
    <col min="265" max="490" width="8.6640625" style="44"/>
    <col min="491" max="491" width="5.109375" style="44" customWidth="1"/>
    <col min="492" max="492" width="26.6640625" style="44" customWidth="1"/>
    <col min="493" max="493" width="13.109375" style="44" customWidth="1"/>
    <col min="494" max="494" width="10.6640625" style="44" customWidth="1"/>
    <col min="495" max="495" width="6.6640625" style="44" customWidth="1"/>
    <col min="496" max="497" width="7.6640625" style="44" customWidth="1"/>
    <col min="498" max="498" width="8.33203125" style="44" customWidth="1"/>
    <col min="499" max="499" width="6.5546875" style="44" customWidth="1"/>
    <col min="500" max="512" width="8.6640625" style="44"/>
    <col min="513" max="513" width="5.109375" style="44" customWidth="1"/>
    <col min="514" max="514" width="26.88671875" style="44" customWidth="1"/>
    <col min="515" max="515" width="13.109375" style="44" customWidth="1"/>
    <col min="516" max="516" width="10.6640625" style="44" customWidth="1"/>
    <col min="517" max="517" width="6.6640625" style="44" customWidth="1"/>
    <col min="518" max="519" width="7.6640625" style="44" customWidth="1"/>
    <col min="520" max="520" width="8.33203125" style="44" customWidth="1"/>
    <col min="521" max="746" width="8.6640625" style="44"/>
    <col min="747" max="747" width="5.109375" style="44" customWidth="1"/>
    <col min="748" max="748" width="26.6640625" style="44" customWidth="1"/>
    <col min="749" max="749" width="13.109375" style="44" customWidth="1"/>
    <col min="750" max="750" width="10.6640625" style="44" customWidth="1"/>
    <col min="751" max="751" width="6.6640625" style="44" customWidth="1"/>
    <col min="752" max="753" width="7.6640625" style="44" customWidth="1"/>
    <col min="754" max="754" width="8.33203125" style="44" customWidth="1"/>
    <col min="755" max="755" width="6.5546875" style="44" customWidth="1"/>
    <col min="756" max="768" width="8.6640625" style="44"/>
    <col min="769" max="769" width="5.109375" style="44" customWidth="1"/>
    <col min="770" max="770" width="26.88671875" style="44" customWidth="1"/>
    <col min="771" max="771" width="13.109375" style="44" customWidth="1"/>
    <col min="772" max="772" width="10.6640625" style="44" customWidth="1"/>
    <col min="773" max="773" width="6.6640625" style="44" customWidth="1"/>
    <col min="774" max="775" width="7.6640625" style="44" customWidth="1"/>
    <col min="776" max="776" width="8.33203125" style="44" customWidth="1"/>
    <col min="777" max="1002" width="8.6640625" style="44"/>
    <col min="1003" max="1003" width="5.109375" style="44" customWidth="1"/>
    <col min="1004" max="1004" width="26.6640625" style="44" customWidth="1"/>
    <col min="1005" max="1005" width="13.109375" style="44" customWidth="1"/>
    <col min="1006" max="1006" width="10.6640625" style="44" customWidth="1"/>
    <col min="1007" max="1007" width="6.6640625" style="44" customWidth="1"/>
    <col min="1008" max="1009" width="7.6640625" style="44" customWidth="1"/>
    <col min="1010" max="1010" width="8.33203125" style="44" customWidth="1"/>
    <col min="1011" max="1011" width="6.5546875" style="44" customWidth="1"/>
    <col min="1012" max="1024" width="8.6640625" style="44"/>
    <col min="1025" max="1025" width="5.109375" style="44" customWidth="1"/>
    <col min="1026" max="1026" width="26.88671875" style="44" customWidth="1"/>
    <col min="1027" max="1027" width="13.109375" style="44" customWidth="1"/>
    <col min="1028" max="1028" width="10.6640625" style="44" customWidth="1"/>
    <col min="1029" max="1029" width="6.6640625" style="44" customWidth="1"/>
    <col min="1030" max="1031" width="7.6640625" style="44" customWidth="1"/>
    <col min="1032" max="1032" width="8.33203125" style="44" customWidth="1"/>
    <col min="1033" max="1258" width="8.6640625" style="44"/>
    <col min="1259" max="1259" width="5.109375" style="44" customWidth="1"/>
    <col min="1260" max="1260" width="26.6640625" style="44" customWidth="1"/>
    <col min="1261" max="1261" width="13.109375" style="44" customWidth="1"/>
    <col min="1262" max="1262" width="10.6640625" style="44" customWidth="1"/>
    <col min="1263" max="1263" width="6.6640625" style="44" customWidth="1"/>
    <col min="1264" max="1265" width="7.6640625" style="44" customWidth="1"/>
    <col min="1266" max="1266" width="8.33203125" style="44" customWidth="1"/>
    <col min="1267" max="1267" width="6.5546875" style="44" customWidth="1"/>
    <col min="1268" max="1280" width="8.6640625" style="44"/>
    <col min="1281" max="1281" width="5.109375" style="44" customWidth="1"/>
    <col min="1282" max="1282" width="26.88671875" style="44" customWidth="1"/>
    <col min="1283" max="1283" width="13.109375" style="44" customWidth="1"/>
    <col min="1284" max="1284" width="10.6640625" style="44" customWidth="1"/>
    <col min="1285" max="1285" width="6.6640625" style="44" customWidth="1"/>
    <col min="1286" max="1287" width="7.6640625" style="44" customWidth="1"/>
    <col min="1288" max="1288" width="8.33203125" style="44" customWidth="1"/>
    <col min="1289" max="1514" width="8.6640625" style="44"/>
    <col min="1515" max="1515" width="5.109375" style="44" customWidth="1"/>
    <col min="1516" max="1516" width="26.6640625" style="44" customWidth="1"/>
    <col min="1517" max="1517" width="13.109375" style="44" customWidth="1"/>
    <col min="1518" max="1518" width="10.6640625" style="44" customWidth="1"/>
    <col min="1519" max="1519" width="6.6640625" style="44" customWidth="1"/>
    <col min="1520" max="1521" width="7.6640625" style="44" customWidth="1"/>
    <col min="1522" max="1522" width="8.33203125" style="44" customWidth="1"/>
    <col min="1523" max="1523" width="6.5546875" style="44" customWidth="1"/>
    <col min="1524" max="1536" width="8.6640625" style="44"/>
    <col min="1537" max="1537" width="5.109375" style="44" customWidth="1"/>
    <col min="1538" max="1538" width="26.88671875" style="44" customWidth="1"/>
    <col min="1539" max="1539" width="13.109375" style="44" customWidth="1"/>
    <col min="1540" max="1540" width="10.6640625" style="44" customWidth="1"/>
    <col min="1541" max="1541" width="6.6640625" style="44" customWidth="1"/>
    <col min="1542" max="1543" width="7.6640625" style="44" customWidth="1"/>
    <col min="1544" max="1544" width="8.33203125" style="44" customWidth="1"/>
    <col min="1545" max="1770" width="8.6640625" style="44"/>
    <col min="1771" max="1771" width="5.109375" style="44" customWidth="1"/>
    <col min="1772" max="1772" width="26.6640625" style="44" customWidth="1"/>
    <col min="1773" max="1773" width="13.109375" style="44" customWidth="1"/>
    <col min="1774" max="1774" width="10.6640625" style="44" customWidth="1"/>
    <col min="1775" max="1775" width="6.6640625" style="44" customWidth="1"/>
    <col min="1776" max="1777" width="7.6640625" style="44" customWidth="1"/>
    <col min="1778" max="1778" width="8.33203125" style="44" customWidth="1"/>
    <col min="1779" max="1779" width="6.5546875" style="44" customWidth="1"/>
    <col min="1780" max="1792" width="8.6640625" style="44"/>
    <col min="1793" max="1793" width="5.109375" style="44" customWidth="1"/>
    <col min="1794" max="1794" width="26.88671875" style="44" customWidth="1"/>
    <col min="1795" max="1795" width="13.109375" style="44" customWidth="1"/>
    <col min="1796" max="1796" width="10.6640625" style="44" customWidth="1"/>
    <col min="1797" max="1797" width="6.6640625" style="44" customWidth="1"/>
    <col min="1798" max="1799" width="7.6640625" style="44" customWidth="1"/>
    <col min="1800" max="1800" width="8.33203125" style="44" customWidth="1"/>
    <col min="1801" max="2026" width="8.6640625" style="44"/>
    <col min="2027" max="2027" width="5.109375" style="44" customWidth="1"/>
    <col min="2028" max="2028" width="26.6640625" style="44" customWidth="1"/>
    <col min="2029" max="2029" width="13.109375" style="44" customWidth="1"/>
    <col min="2030" max="2030" width="10.6640625" style="44" customWidth="1"/>
    <col min="2031" max="2031" width="6.6640625" style="44" customWidth="1"/>
    <col min="2032" max="2033" width="7.6640625" style="44" customWidth="1"/>
    <col min="2034" max="2034" width="8.33203125" style="44" customWidth="1"/>
    <col min="2035" max="2035" width="6.5546875" style="44" customWidth="1"/>
    <col min="2036" max="2048" width="8.6640625" style="44"/>
    <col min="2049" max="2049" width="5.109375" style="44" customWidth="1"/>
    <col min="2050" max="2050" width="26.88671875" style="44" customWidth="1"/>
    <col min="2051" max="2051" width="13.109375" style="44" customWidth="1"/>
    <col min="2052" max="2052" width="10.6640625" style="44" customWidth="1"/>
    <col min="2053" max="2053" width="6.6640625" style="44" customWidth="1"/>
    <col min="2054" max="2055" width="7.6640625" style="44" customWidth="1"/>
    <col min="2056" max="2056" width="8.33203125" style="44" customWidth="1"/>
    <col min="2057" max="2282" width="8.6640625" style="44"/>
    <col min="2283" max="2283" width="5.109375" style="44" customWidth="1"/>
    <col min="2284" max="2284" width="26.6640625" style="44" customWidth="1"/>
    <col min="2285" max="2285" width="13.109375" style="44" customWidth="1"/>
    <col min="2286" max="2286" width="10.6640625" style="44" customWidth="1"/>
    <col min="2287" max="2287" width="6.6640625" style="44" customWidth="1"/>
    <col min="2288" max="2289" width="7.6640625" style="44" customWidth="1"/>
    <col min="2290" max="2290" width="8.33203125" style="44" customWidth="1"/>
    <col min="2291" max="2291" width="6.5546875" style="44" customWidth="1"/>
    <col min="2292" max="2304" width="8.6640625" style="44"/>
    <col min="2305" max="2305" width="5.109375" style="44" customWidth="1"/>
    <col min="2306" max="2306" width="26.88671875" style="44" customWidth="1"/>
    <col min="2307" max="2307" width="13.109375" style="44" customWidth="1"/>
    <col min="2308" max="2308" width="10.6640625" style="44" customWidth="1"/>
    <col min="2309" max="2309" width="6.6640625" style="44" customWidth="1"/>
    <col min="2310" max="2311" width="7.6640625" style="44" customWidth="1"/>
    <col min="2312" max="2312" width="8.33203125" style="44" customWidth="1"/>
    <col min="2313" max="2538" width="8.6640625" style="44"/>
    <col min="2539" max="2539" width="5.109375" style="44" customWidth="1"/>
    <col min="2540" max="2540" width="26.6640625" style="44" customWidth="1"/>
    <col min="2541" max="2541" width="13.109375" style="44" customWidth="1"/>
    <col min="2542" max="2542" width="10.6640625" style="44" customWidth="1"/>
    <col min="2543" max="2543" width="6.6640625" style="44" customWidth="1"/>
    <col min="2544" max="2545" width="7.6640625" style="44" customWidth="1"/>
    <col min="2546" max="2546" width="8.33203125" style="44" customWidth="1"/>
    <col min="2547" max="2547" width="6.5546875" style="44" customWidth="1"/>
    <col min="2548" max="2560" width="8.6640625" style="44"/>
    <col min="2561" max="2561" width="5.109375" style="44" customWidth="1"/>
    <col min="2562" max="2562" width="26.88671875" style="44" customWidth="1"/>
    <col min="2563" max="2563" width="13.109375" style="44" customWidth="1"/>
    <col min="2564" max="2564" width="10.6640625" style="44" customWidth="1"/>
    <col min="2565" max="2565" width="6.6640625" style="44" customWidth="1"/>
    <col min="2566" max="2567" width="7.6640625" style="44" customWidth="1"/>
    <col min="2568" max="2568" width="8.33203125" style="44" customWidth="1"/>
    <col min="2569" max="2794" width="8.6640625" style="44"/>
    <col min="2795" max="2795" width="5.109375" style="44" customWidth="1"/>
    <col min="2796" max="2796" width="26.6640625" style="44" customWidth="1"/>
    <col min="2797" max="2797" width="13.109375" style="44" customWidth="1"/>
    <col min="2798" max="2798" width="10.6640625" style="44" customWidth="1"/>
    <col min="2799" max="2799" width="6.6640625" style="44" customWidth="1"/>
    <col min="2800" max="2801" width="7.6640625" style="44" customWidth="1"/>
    <col min="2802" max="2802" width="8.33203125" style="44" customWidth="1"/>
    <col min="2803" max="2803" width="6.5546875" style="44" customWidth="1"/>
    <col min="2804" max="2816" width="8.6640625" style="44"/>
    <col min="2817" max="2817" width="5.109375" style="44" customWidth="1"/>
    <col min="2818" max="2818" width="26.88671875" style="44" customWidth="1"/>
    <col min="2819" max="2819" width="13.109375" style="44" customWidth="1"/>
    <col min="2820" max="2820" width="10.6640625" style="44" customWidth="1"/>
    <col min="2821" max="2821" width="6.6640625" style="44" customWidth="1"/>
    <col min="2822" max="2823" width="7.6640625" style="44" customWidth="1"/>
    <col min="2824" max="2824" width="8.33203125" style="44" customWidth="1"/>
    <col min="2825" max="3050" width="8.6640625" style="44"/>
    <col min="3051" max="3051" width="5.109375" style="44" customWidth="1"/>
    <col min="3052" max="3052" width="26.6640625" style="44" customWidth="1"/>
    <col min="3053" max="3053" width="13.109375" style="44" customWidth="1"/>
    <col min="3054" max="3054" width="10.6640625" style="44" customWidth="1"/>
    <col min="3055" max="3055" width="6.6640625" style="44" customWidth="1"/>
    <col min="3056" max="3057" width="7.6640625" style="44" customWidth="1"/>
    <col min="3058" max="3058" width="8.33203125" style="44" customWidth="1"/>
    <col min="3059" max="3059" width="6.5546875" style="44" customWidth="1"/>
    <col min="3060" max="3072" width="8.6640625" style="44"/>
    <col min="3073" max="3073" width="5.109375" style="44" customWidth="1"/>
    <col min="3074" max="3074" width="26.88671875" style="44" customWidth="1"/>
    <col min="3075" max="3075" width="13.109375" style="44" customWidth="1"/>
    <col min="3076" max="3076" width="10.6640625" style="44" customWidth="1"/>
    <col min="3077" max="3077" width="6.6640625" style="44" customWidth="1"/>
    <col min="3078" max="3079" width="7.6640625" style="44" customWidth="1"/>
    <col min="3080" max="3080" width="8.33203125" style="44" customWidth="1"/>
    <col min="3081" max="3306" width="8.6640625" style="44"/>
    <col min="3307" max="3307" width="5.109375" style="44" customWidth="1"/>
    <col min="3308" max="3308" width="26.6640625" style="44" customWidth="1"/>
    <col min="3309" max="3309" width="13.109375" style="44" customWidth="1"/>
    <col min="3310" max="3310" width="10.6640625" style="44" customWidth="1"/>
    <col min="3311" max="3311" width="6.6640625" style="44" customWidth="1"/>
    <col min="3312" max="3313" width="7.6640625" style="44" customWidth="1"/>
    <col min="3314" max="3314" width="8.33203125" style="44" customWidth="1"/>
    <col min="3315" max="3315" width="6.5546875" style="44" customWidth="1"/>
    <col min="3316" max="3328" width="8.6640625" style="44"/>
    <col min="3329" max="3329" width="5.109375" style="44" customWidth="1"/>
    <col min="3330" max="3330" width="26.88671875" style="44" customWidth="1"/>
    <col min="3331" max="3331" width="13.109375" style="44" customWidth="1"/>
    <col min="3332" max="3332" width="10.6640625" style="44" customWidth="1"/>
    <col min="3333" max="3333" width="6.6640625" style="44" customWidth="1"/>
    <col min="3334" max="3335" width="7.6640625" style="44" customWidth="1"/>
    <col min="3336" max="3336" width="8.33203125" style="44" customWidth="1"/>
    <col min="3337" max="3562" width="8.6640625" style="44"/>
    <col min="3563" max="3563" width="5.109375" style="44" customWidth="1"/>
    <col min="3564" max="3564" width="26.6640625" style="44" customWidth="1"/>
    <col min="3565" max="3565" width="13.109375" style="44" customWidth="1"/>
    <col min="3566" max="3566" width="10.6640625" style="44" customWidth="1"/>
    <col min="3567" max="3567" width="6.6640625" style="44" customWidth="1"/>
    <col min="3568" max="3569" width="7.6640625" style="44" customWidth="1"/>
    <col min="3570" max="3570" width="8.33203125" style="44" customWidth="1"/>
    <col min="3571" max="3571" width="6.5546875" style="44" customWidth="1"/>
    <col min="3572" max="3584" width="8.6640625" style="44"/>
    <col min="3585" max="3585" width="5.109375" style="44" customWidth="1"/>
    <col min="3586" max="3586" width="26.88671875" style="44" customWidth="1"/>
    <col min="3587" max="3587" width="13.109375" style="44" customWidth="1"/>
    <col min="3588" max="3588" width="10.6640625" style="44" customWidth="1"/>
    <col min="3589" max="3589" width="6.6640625" style="44" customWidth="1"/>
    <col min="3590" max="3591" width="7.6640625" style="44" customWidth="1"/>
    <col min="3592" max="3592" width="8.33203125" style="44" customWidth="1"/>
    <col min="3593" max="3818" width="8.6640625" style="44"/>
    <col min="3819" max="3819" width="5.109375" style="44" customWidth="1"/>
    <col min="3820" max="3820" width="26.6640625" style="44" customWidth="1"/>
    <col min="3821" max="3821" width="13.109375" style="44" customWidth="1"/>
    <col min="3822" max="3822" width="10.6640625" style="44" customWidth="1"/>
    <col min="3823" max="3823" width="6.6640625" style="44" customWidth="1"/>
    <col min="3824" max="3825" width="7.6640625" style="44" customWidth="1"/>
    <col min="3826" max="3826" width="8.33203125" style="44" customWidth="1"/>
    <col min="3827" max="3827" width="6.5546875" style="44" customWidth="1"/>
    <col min="3828" max="3840" width="8.6640625" style="44"/>
    <col min="3841" max="3841" width="5.109375" style="44" customWidth="1"/>
    <col min="3842" max="3842" width="26.88671875" style="44" customWidth="1"/>
    <col min="3843" max="3843" width="13.109375" style="44" customWidth="1"/>
    <col min="3844" max="3844" width="10.6640625" style="44" customWidth="1"/>
    <col min="3845" max="3845" width="6.6640625" style="44" customWidth="1"/>
    <col min="3846" max="3847" width="7.6640625" style="44" customWidth="1"/>
    <col min="3848" max="3848" width="8.33203125" style="44" customWidth="1"/>
    <col min="3849" max="4074" width="8.6640625" style="44"/>
    <col min="4075" max="4075" width="5.109375" style="44" customWidth="1"/>
    <col min="4076" max="4076" width="26.6640625" style="44" customWidth="1"/>
    <col min="4077" max="4077" width="13.109375" style="44" customWidth="1"/>
    <col min="4078" max="4078" width="10.6640625" style="44" customWidth="1"/>
    <col min="4079" max="4079" width="6.6640625" style="44" customWidth="1"/>
    <col min="4080" max="4081" width="7.6640625" style="44" customWidth="1"/>
    <col min="4082" max="4082" width="8.33203125" style="44" customWidth="1"/>
    <col min="4083" max="4083" width="6.5546875" style="44" customWidth="1"/>
    <col min="4084" max="4096" width="8.6640625" style="44"/>
    <col min="4097" max="4097" width="5.109375" style="44" customWidth="1"/>
    <col min="4098" max="4098" width="26.88671875" style="44" customWidth="1"/>
    <col min="4099" max="4099" width="13.109375" style="44" customWidth="1"/>
    <col min="4100" max="4100" width="10.6640625" style="44" customWidth="1"/>
    <col min="4101" max="4101" width="6.6640625" style="44" customWidth="1"/>
    <col min="4102" max="4103" width="7.6640625" style="44" customWidth="1"/>
    <col min="4104" max="4104" width="8.33203125" style="44" customWidth="1"/>
    <col min="4105" max="4330" width="8.6640625" style="44"/>
    <col min="4331" max="4331" width="5.109375" style="44" customWidth="1"/>
    <col min="4332" max="4332" width="26.6640625" style="44" customWidth="1"/>
    <col min="4333" max="4333" width="13.109375" style="44" customWidth="1"/>
    <col min="4334" max="4334" width="10.6640625" style="44" customWidth="1"/>
    <col min="4335" max="4335" width="6.6640625" style="44" customWidth="1"/>
    <col min="4336" max="4337" width="7.6640625" style="44" customWidth="1"/>
    <col min="4338" max="4338" width="8.33203125" style="44" customWidth="1"/>
    <col min="4339" max="4339" width="6.5546875" style="44" customWidth="1"/>
    <col min="4340" max="4352" width="8.6640625" style="44"/>
    <col min="4353" max="4353" width="5.109375" style="44" customWidth="1"/>
    <col min="4354" max="4354" width="26.88671875" style="44" customWidth="1"/>
    <col min="4355" max="4355" width="13.109375" style="44" customWidth="1"/>
    <col min="4356" max="4356" width="10.6640625" style="44" customWidth="1"/>
    <col min="4357" max="4357" width="6.6640625" style="44" customWidth="1"/>
    <col min="4358" max="4359" width="7.6640625" style="44" customWidth="1"/>
    <col min="4360" max="4360" width="8.33203125" style="44" customWidth="1"/>
    <col min="4361" max="4586" width="8.6640625" style="44"/>
    <col min="4587" max="4587" width="5.109375" style="44" customWidth="1"/>
    <col min="4588" max="4588" width="26.6640625" style="44" customWidth="1"/>
    <col min="4589" max="4589" width="13.109375" style="44" customWidth="1"/>
    <col min="4590" max="4590" width="10.6640625" style="44" customWidth="1"/>
    <col min="4591" max="4591" width="6.6640625" style="44" customWidth="1"/>
    <col min="4592" max="4593" width="7.6640625" style="44" customWidth="1"/>
    <col min="4594" max="4594" width="8.33203125" style="44" customWidth="1"/>
    <col min="4595" max="4595" width="6.5546875" style="44" customWidth="1"/>
    <col min="4596" max="4608" width="8.6640625" style="44"/>
    <col min="4609" max="4609" width="5.109375" style="44" customWidth="1"/>
    <col min="4610" max="4610" width="26.88671875" style="44" customWidth="1"/>
    <col min="4611" max="4611" width="13.109375" style="44" customWidth="1"/>
    <col min="4612" max="4612" width="10.6640625" style="44" customWidth="1"/>
    <col min="4613" max="4613" width="6.6640625" style="44" customWidth="1"/>
    <col min="4614" max="4615" width="7.6640625" style="44" customWidth="1"/>
    <col min="4616" max="4616" width="8.33203125" style="44" customWidth="1"/>
    <col min="4617" max="4842" width="8.6640625" style="44"/>
    <col min="4843" max="4843" width="5.109375" style="44" customWidth="1"/>
    <col min="4844" max="4844" width="26.6640625" style="44" customWidth="1"/>
    <col min="4845" max="4845" width="13.109375" style="44" customWidth="1"/>
    <col min="4846" max="4846" width="10.6640625" style="44" customWidth="1"/>
    <col min="4847" max="4847" width="6.6640625" style="44" customWidth="1"/>
    <col min="4848" max="4849" width="7.6640625" style="44" customWidth="1"/>
    <col min="4850" max="4850" width="8.33203125" style="44" customWidth="1"/>
    <col min="4851" max="4851" width="6.5546875" style="44" customWidth="1"/>
    <col min="4852" max="4864" width="8.6640625" style="44"/>
    <col min="4865" max="4865" width="5.109375" style="44" customWidth="1"/>
    <col min="4866" max="4866" width="26.88671875" style="44" customWidth="1"/>
    <col min="4867" max="4867" width="13.109375" style="44" customWidth="1"/>
    <col min="4868" max="4868" width="10.6640625" style="44" customWidth="1"/>
    <col min="4869" max="4869" width="6.6640625" style="44" customWidth="1"/>
    <col min="4870" max="4871" width="7.6640625" style="44" customWidth="1"/>
    <col min="4872" max="4872" width="8.33203125" style="44" customWidth="1"/>
    <col min="4873" max="5098" width="8.6640625" style="44"/>
    <col min="5099" max="5099" width="5.109375" style="44" customWidth="1"/>
    <col min="5100" max="5100" width="26.6640625" style="44" customWidth="1"/>
    <col min="5101" max="5101" width="13.109375" style="44" customWidth="1"/>
    <col min="5102" max="5102" width="10.6640625" style="44" customWidth="1"/>
    <col min="5103" max="5103" width="6.6640625" style="44" customWidth="1"/>
    <col min="5104" max="5105" width="7.6640625" style="44" customWidth="1"/>
    <col min="5106" max="5106" width="8.33203125" style="44" customWidth="1"/>
    <col min="5107" max="5107" width="6.5546875" style="44" customWidth="1"/>
    <col min="5108" max="5120" width="8.6640625" style="44"/>
    <col min="5121" max="5121" width="5.109375" style="44" customWidth="1"/>
    <col min="5122" max="5122" width="26.88671875" style="44" customWidth="1"/>
    <col min="5123" max="5123" width="13.109375" style="44" customWidth="1"/>
    <col min="5124" max="5124" width="10.6640625" style="44" customWidth="1"/>
    <col min="5125" max="5125" width="6.6640625" style="44" customWidth="1"/>
    <col min="5126" max="5127" width="7.6640625" style="44" customWidth="1"/>
    <col min="5128" max="5128" width="8.33203125" style="44" customWidth="1"/>
    <col min="5129" max="5354" width="8.6640625" style="44"/>
    <col min="5355" max="5355" width="5.109375" style="44" customWidth="1"/>
    <col min="5356" max="5356" width="26.6640625" style="44" customWidth="1"/>
    <col min="5357" max="5357" width="13.109375" style="44" customWidth="1"/>
    <col min="5358" max="5358" width="10.6640625" style="44" customWidth="1"/>
    <col min="5359" max="5359" width="6.6640625" style="44" customWidth="1"/>
    <col min="5360" max="5361" width="7.6640625" style="44" customWidth="1"/>
    <col min="5362" max="5362" width="8.33203125" style="44" customWidth="1"/>
    <col min="5363" max="5363" width="6.5546875" style="44" customWidth="1"/>
    <col min="5364" max="5376" width="8.6640625" style="44"/>
    <col min="5377" max="5377" width="5.109375" style="44" customWidth="1"/>
    <col min="5378" max="5378" width="26.88671875" style="44" customWidth="1"/>
    <col min="5379" max="5379" width="13.109375" style="44" customWidth="1"/>
    <col min="5380" max="5380" width="10.6640625" style="44" customWidth="1"/>
    <col min="5381" max="5381" width="6.6640625" style="44" customWidth="1"/>
    <col min="5382" max="5383" width="7.6640625" style="44" customWidth="1"/>
    <col min="5384" max="5384" width="8.33203125" style="44" customWidth="1"/>
    <col min="5385" max="5610" width="8.6640625" style="44"/>
    <col min="5611" max="5611" width="5.109375" style="44" customWidth="1"/>
    <col min="5612" max="5612" width="26.6640625" style="44" customWidth="1"/>
    <col min="5613" max="5613" width="13.109375" style="44" customWidth="1"/>
    <col min="5614" max="5614" width="10.6640625" style="44" customWidth="1"/>
    <col min="5615" max="5615" width="6.6640625" style="44" customWidth="1"/>
    <col min="5616" max="5617" width="7.6640625" style="44" customWidth="1"/>
    <col min="5618" max="5618" width="8.33203125" style="44" customWidth="1"/>
    <col min="5619" max="5619" width="6.5546875" style="44" customWidth="1"/>
    <col min="5620" max="5632" width="8.6640625" style="44"/>
    <col min="5633" max="5633" width="5.109375" style="44" customWidth="1"/>
    <col min="5634" max="5634" width="26.88671875" style="44" customWidth="1"/>
    <col min="5635" max="5635" width="13.109375" style="44" customWidth="1"/>
    <col min="5636" max="5636" width="10.6640625" style="44" customWidth="1"/>
    <col min="5637" max="5637" width="6.6640625" style="44" customWidth="1"/>
    <col min="5638" max="5639" width="7.6640625" style="44" customWidth="1"/>
    <col min="5640" max="5640" width="8.33203125" style="44" customWidth="1"/>
    <col min="5641" max="5866" width="8.6640625" style="44"/>
    <col min="5867" max="5867" width="5.109375" style="44" customWidth="1"/>
    <col min="5868" max="5868" width="26.6640625" style="44" customWidth="1"/>
    <col min="5869" max="5869" width="13.109375" style="44" customWidth="1"/>
    <col min="5870" max="5870" width="10.6640625" style="44" customWidth="1"/>
    <col min="5871" max="5871" width="6.6640625" style="44" customWidth="1"/>
    <col min="5872" max="5873" width="7.6640625" style="44" customWidth="1"/>
    <col min="5874" max="5874" width="8.33203125" style="44" customWidth="1"/>
    <col min="5875" max="5875" width="6.5546875" style="44" customWidth="1"/>
    <col min="5876" max="5888" width="8.6640625" style="44"/>
    <col min="5889" max="5889" width="5.109375" style="44" customWidth="1"/>
    <col min="5890" max="5890" width="26.88671875" style="44" customWidth="1"/>
    <col min="5891" max="5891" width="13.109375" style="44" customWidth="1"/>
    <col min="5892" max="5892" width="10.6640625" style="44" customWidth="1"/>
    <col min="5893" max="5893" width="6.6640625" style="44" customWidth="1"/>
    <col min="5894" max="5895" width="7.6640625" style="44" customWidth="1"/>
    <col min="5896" max="5896" width="8.33203125" style="44" customWidth="1"/>
    <col min="5897" max="6122" width="8.6640625" style="44"/>
    <col min="6123" max="6123" width="5.109375" style="44" customWidth="1"/>
    <col min="6124" max="6124" width="26.6640625" style="44" customWidth="1"/>
    <col min="6125" max="6125" width="13.109375" style="44" customWidth="1"/>
    <col min="6126" max="6126" width="10.6640625" style="44" customWidth="1"/>
    <col min="6127" max="6127" width="6.6640625" style="44" customWidth="1"/>
    <col min="6128" max="6129" width="7.6640625" style="44" customWidth="1"/>
    <col min="6130" max="6130" width="8.33203125" style="44" customWidth="1"/>
    <col min="6131" max="6131" width="6.5546875" style="44" customWidth="1"/>
    <col min="6132" max="6144" width="8.6640625" style="44"/>
    <col min="6145" max="6145" width="5.109375" style="44" customWidth="1"/>
    <col min="6146" max="6146" width="26.88671875" style="44" customWidth="1"/>
    <col min="6147" max="6147" width="13.109375" style="44" customWidth="1"/>
    <col min="6148" max="6148" width="10.6640625" style="44" customWidth="1"/>
    <col min="6149" max="6149" width="6.6640625" style="44" customWidth="1"/>
    <col min="6150" max="6151" width="7.6640625" style="44" customWidth="1"/>
    <col min="6152" max="6152" width="8.33203125" style="44" customWidth="1"/>
    <col min="6153" max="6378" width="8.6640625" style="44"/>
    <col min="6379" max="6379" width="5.109375" style="44" customWidth="1"/>
    <col min="6380" max="6380" width="26.6640625" style="44" customWidth="1"/>
    <col min="6381" max="6381" width="13.109375" style="44" customWidth="1"/>
    <col min="6382" max="6382" width="10.6640625" style="44" customWidth="1"/>
    <col min="6383" max="6383" width="6.6640625" style="44" customWidth="1"/>
    <col min="6384" max="6385" width="7.6640625" style="44" customWidth="1"/>
    <col min="6386" max="6386" width="8.33203125" style="44" customWidth="1"/>
    <col min="6387" max="6387" width="6.5546875" style="44" customWidth="1"/>
    <col min="6388" max="6400" width="8.6640625" style="44"/>
    <col min="6401" max="6401" width="5.109375" style="44" customWidth="1"/>
    <col min="6402" max="6402" width="26.88671875" style="44" customWidth="1"/>
    <col min="6403" max="6403" width="13.109375" style="44" customWidth="1"/>
    <col min="6404" max="6404" width="10.6640625" style="44" customWidth="1"/>
    <col min="6405" max="6405" width="6.6640625" style="44" customWidth="1"/>
    <col min="6406" max="6407" width="7.6640625" style="44" customWidth="1"/>
    <col min="6408" max="6408" width="8.33203125" style="44" customWidth="1"/>
    <col min="6409" max="6634" width="8.6640625" style="44"/>
    <col min="6635" max="6635" width="5.109375" style="44" customWidth="1"/>
    <col min="6636" max="6636" width="26.6640625" style="44" customWidth="1"/>
    <col min="6637" max="6637" width="13.109375" style="44" customWidth="1"/>
    <col min="6638" max="6638" width="10.6640625" style="44" customWidth="1"/>
    <col min="6639" max="6639" width="6.6640625" style="44" customWidth="1"/>
    <col min="6640" max="6641" width="7.6640625" style="44" customWidth="1"/>
    <col min="6642" max="6642" width="8.33203125" style="44" customWidth="1"/>
    <col min="6643" max="6643" width="6.5546875" style="44" customWidth="1"/>
    <col min="6644" max="6656" width="8.6640625" style="44"/>
    <col min="6657" max="6657" width="5.109375" style="44" customWidth="1"/>
    <col min="6658" max="6658" width="26.88671875" style="44" customWidth="1"/>
    <col min="6659" max="6659" width="13.109375" style="44" customWidth="1"/>
    <col min="6660" max="6660" width="10.6640625" style="44" customWidth="1"/>
    <col min="6661" max="6661" width="6.6640625" style="44" customWidth="1"/>
    <col min="6662" max="6663" width="7.6640625" style="44" customWidth="1"/>
    <col min="6664" max="6664" width="8.33203125" style="44" customWidth="1"/>
    <col min="6665" max="6890" width="8.6640625" style="44"/>
    <col min="6891" max="6891" width="5.109375" style="44" customWidth="1"/>
    <col min="6892" max="6892" width="26.6640625" style="44" customWidth="1"/>
    <col min="6893" max="6893" width="13.109375" style="44" customWidth="1"/>
    <col min="6894" max="6894" width="10.6640625" style="44" customWidth="1"/>
    <col min="6895" max="6895" width="6.6640625" style="44" customWidth="1"/>
    <col min="6896" max="6897" width="7.6640625" style="44" customWidth="1"/>
    <col min="6898" max="6898" width="8.33203125" style="44" customWidth="1"/>
    <col min="6899" max="6899" width="6.5546875" style="44" customWidth="1"/>
    <col min="6900" max="6912" width="8.6640625" style="44"/>
    <col min="6913" max="6913" width="5.109375" style="44" customWidth="1"/>
    <col min="6914" max="6914" width="26.88671875" style="44" customWidth="1"/>
    <col min="6915" max="6915" width="13.109375" style="44" customWidth="1"/>
    <col min="6916" max="6916" width="10.6640625" style="44" customWidth="1"/>
    <col min="6917" max="6917" width="6.6640625" style="44" customWidth="1"/>
    <col min="6918" max="6919" width="7.6640625" style="44" customWidth="1"/>
    <col min="6920" max="6920" width="8.33203125" style="44" customWidth="1"/>
    <col min="6921" max="7146" width="8.6640625" style="44"/>
    <col min="7147" max="7147" width="5.109375" style="44" customWidth="1"/>
    <col min="7148" max="7148" width="26.6640625" style="44" customWidth="1"/>
    <col min="7149" max="7149" width="13.109375" style="44" customWidth="1"/>
    <col min="7150" max="7150" width="10.6640625" style="44" customWidth="1"/>
    <col min="7151" max="7151" width="6.6640625" style="44" customWidth="1"/>
    <col min="7152" max="7153" width="7.6640625" style="44" customWidth="1"/>
    <col min="7154" max="7154" width="8.33203125" style="44" customWidth="1"/>
    <col min="7155" max="7155" width="6.5546875" style="44" customWidth="1"/>
    <col min="7156" max="7168" width="8.6640625" style="44"/>
    <col min="7169" max="7169" width="5.109375" style="44" customWidth="1"/>
    <col min="7170" max="7170" width="26.88671875" style="44" customWidth="1"/>
    <col min="7171" max="7171" width="13.109375" style="44" customWidth="1"/>
    <col min="7172" max="7172" width="10.6640625" style="44" customWidth="1"/>
    <col min="7173" max="7173" width="6.6640625" style="44" customWidth="1"/>
    <col min="7174" max="7175" width="7.6640625" style="44" customWidth="1"/>
    <col min="7176" max="7176" width="8.33203125" style="44" customWidth="1"/>
    <col min="7177" max="7402" width="8.6640625" style="44"/>
    <col min="7403" max="7403" width="5.109375" style="44" customWidth="1"/>
    <col min="7404" max="7404" width="26.6640625" style="44" customWidth="1"/>
    <col min="7405" max="7405" width="13.109375" style="44" customWidth="1"/>
    <col min="7406" max="7406" width="10.6640625" style="44" customWidth="1"/>
    <col min="7407" max="7407" width="6.6640625" style="44" customWidth="1"/>
    <col min="7408" max="7409" width="7.6640625" style="44" customWidth="1"/>
    <col min="7410" max="7410" width="8.33203125" style="44" customWidth="1"/>
    <col min="7411" max="7411" width="6.5546875" style="44" customWidth="1"/>
    <col min="7412" max="7424" width="8.6640625" style="44"/>
    <col min="7425" max="7425" width="5.109375" style="44" customWidth="1"/>
    <col min="7426" max="7426" width="26.88671875" style="44" customWidth="1"/>
    <col min="7427" max="7427" width="13.109375" style="44" customWidth="1"/>
    <col min="7428" max="7428" width="10.6640625" style="44" customWidth="1"/>
    <col min="7429" max="7429" width="6.6640625" style="44" customWidth="1"/>
    <col min="7430" max="7431" width="7.6640625" style="44" customWidth="1"/>
    <col min="7432" max="7432" width="8.33203125" style="44" customWidth="1"/>
    <col min="7433" max="7658" width="8.6640625" style="44"/>
    <col min="7659" max="7659" width="5.109375" style="44" customWidth="1"/>
    <col min="7660" max="7660" width="26.6640625" style="44" customWidth="1"/>
    <col min="7661" max="7661" width="13.109375" style="44" customWidth="1"/>
    <col min="7662" max="7662" width="10.6640625" style="44" customWidth="1"/>
    <col min="7663" max="7663" width="6.6640625" style="44" customWidth="1"/>
    <col min="7664" max="7665" width="7.6640625" style="44" customWidth="1"/>
    <col min="7666" max="7666" width="8.33203125" style="44" customWidth="1"/>
    <col min="7667" max="7667" width="6.5546875" style="44" customWidth="1"/>
    <col min="7668" max="7680" width="8.6640625" style="44"/>
    <col min="7681" max="7681" width="5.109375" style="44" customWidth="1"/>
    <col min="7682" max="7682" width="26.88671875" style="44" customWidth="1"/>
    <col min="7683" max="7683" width="13.109375" style="44" customWidth="1"/>
    <col min="7684" max="7684" width="10.6640625" style="44" customWidth="1"/>
    <col min="7685" max="7685" width="6.6640625" style="44" customWidth="1"/>
    <col min="7686" max="7687" width="7.6640625" style="44" customWidth="1"/>
    <col min="7688" max="7688" width="8.33203125" style="44" customWidth="1"/>
    <col min="7689" max="7914" width="8.6640625" style="44"/>
    <col min="7915" max="7915" width="5.109375" style="44" customWidth="1"/>
    <col min="7916" max="7916" width="26.6640625" style="44" customWidth="1"/>
    <col min="7917" max="7917" width="13.109375" style="44" customWidth="1"/>
    <col min="7918" max="7918" width="10.6640625" style="44" customWidth="1"/>
    <col min="7919" max="7919" width="6.6640625" style="44" customWidth="1"/>
    <col min="7920" max="7921" width="7.6640625" style="44" customWidth="1"/>
    <col min="7922" max="7922" width="8.33203125" style="44" customWidth="1"/>
    <col min="7923" max="7923" width="6.5546875" style="44" customWidth="1"/>
    <col min="7924" max="7936" width="8.6640625" style="44"/>
    <col min="7937" max="7937" width="5.109375" style="44" customWidth="1"/>
    <col min="7938" max="7938" width="26.88671875" style="44" customWidth="1"/>
    <col min="7939" max="7939" width="13.109375" style="44" customWidth="1"/>
    <col min="7940" max="7940" width="10.6640625" style="44" customWidth="1"/>
    <col min="7941" max="7941" width="6.6640625" style="44" customWidth="1"/>
    <col min="7942" max="7943" width="7.6640625" style="44" customWidth="1"/>
    <col min="7944" max="7944" width="8.33203125" style="44" customWidth="1"/>
    <col min="7945" max="8170" width="8.6640625" style="44"/>
    <col min="8171" max="8171" width="5.109375" style="44" customWidth="1"/>
    <col min="8172" max="8172" width="26.6640625" style="44" customWidth="1"/>
    <col min="8173" max="8173" width="13.109375" style="44" customWidth="1"/>
    <col min="8174" max="8174" width="10.6640625" style="44" customWidth="1"/>
    <col min="8175" max="8175" width="6.6640625" style="44" customWidth="1"/>
    <col min="8176" max="8177" width="7.6640625" style="44" customWidth="1"/>
    <col min="8178" max="8178" width="8.33203125" style="44" customWidth="1"/>
    <col min="8179" max="8179" width="6.5546875" style="44" customWidth="1"/>
    <col min="8180" max="8192" width="8.6640625" style="44"/>
    <col min="8193" max="8193" width="5.109375" style="44" customWidth="1"/>
    <col min="8194" max="8194" width="26.88671875" style="44" customWidth="1"/>
    <col min="8195" max="8195" width="13.109375" style="44" customWidth="1"/>
    <col min="8196" max="8196" width="10.6640625" style="44" customWidth="1"/>
    <col min="8197" max="8197" width="6.6640625" style="44" customWidth="1"/>
    <col min="8198" max="8199" width="7.6640625" style="44" customWidth="1"/>
    <col min="8200" max="8200" width="8.33203125" style="44" customWidth="1"/>
    <col min="8201" max="8426" width="8.6640625" style="44"/>
    <col min="8427" max="8427" width="5.109375" style="44" customWidth="1"/>
    <col min="8428" max="8428" width="26.6640625" style="44" customWidth="1"/>
    <col min="8429" max="8429" width="13.109375" style="44" customWidth="1"/>
    <col min="8430" max="8430" width="10.6640625" style="44" customWidth="1"/>
    <col min="8431" max="8431" width="6.6640625" style="44" customWidth="1"/>
    <col min="8432" max="8433" width="7.6640625" style="44" customWidth="1"/>
    <col min="8434" max="8434" width="8.33203125" style="44" customWidth="1"/>
    <col min="8435" max="8435" width="6.5546875" style="44" customWidth="1"/>
    <col min="8436" max="8448" width="8.6640625" style="44"/>
    <col min="8449" max="8449" width="5.109375" style="44" customWidth="1"/>
    <col min="8450" max="8450" width="26.88671875" style="44" customWidth="1"/>
    <col min="8451" max="8451" width="13.109375" style="44" customWidth="1"/>
    <col min="8452" max="8452" width="10.6640625" style="44" customWidth="1"/>
    <col min="8453" max="8453" width="6.6640625" style="44" customWidth="1"/>
    <col min="8454" max="8455" width="7.6640625" style="44" customWidth="1"/>
    <col min="8456" max="8456" width="8.33203125" style="44" customWidth="1"/>
    <col min="8457" max="8682" width="8.6640625" style="44"/>
    <col min="8683" max="8683" width="5.109375" style="44" customWidth="1"/>
    <col min="8684" max="8684" width="26.6640625" style="44" customWidth="1"/>
    <col min="8685" max="8685" width="13.109375" style="44" customWidth="1"/>
    <col min="8686" max="8686" width="10.6640625" style="44" customWidth="1"/>
    <col min="8687" max="8687" width="6.6640625" style="44" customWidth="1"/>
    <col min="8688" max="8689" width="7.6640625" style="44" customWidth="1"/>
    <col min="8690" max="8690" width="8.33203125" style="44" customWidth="1"/>
    <col min="8691" max="8691" width="6.5546875" style="44" customWidth="1"/>
    <col min="8692" max="8704" width="8.6640625" style="44"/>
    <col min="8705" max="8705" width="5.109375" style="44" customWidth="1"/>
    <col min="8706" max="8706" width="26.88671875" style="44" customWidth="1"/>
    <col min="8707" max="8707" width="13.109375" style="44" customWidth="1"/>
    <col min="8708" max="8708" width="10.6640625" style="44" customWidth="1"/>
    <col min="8709" max="8709" width="6.6640625" style="44" customWidth="1"/>
    <col min="8710" max="8711" width="7.6640625" style="44" customWidth="1"/>
    <col min="8712" max="8712" width="8.33203125" style="44" customWidth="1"/>
    <col min="8713" max="8938" width="8.6640625" style="44"/>
    <col min="8939" max="8939" width="5.109375" style="44" customWidth="1"/>
    <col min="8940" max="8940" width="26.6640625" style="44" customWidth="1"/>
    <col min="8941" max="8941" width="13.109375" style="44" customWidth="1"/>
    <col min="8942" max="8942" width="10.6640625" style="44" customWidth="1"/>
    <col min="8943" max="8943" width="6.6640625" style="44" customWidth="1"/>
    <col min="8944" max="8945" width="7.6640625" style="44" customWidth="1"/>
    <col min="8946" max="8946" width="8.33203125" style="44" customWidth="1"/>
    <col min="8947" max="8947" width="6.5546875" style="44" customWidth="1"/>
    <col min="8948" max="8960" width="8.6640625" style="44"/>
    <col min="8961" max="8961" width="5.109375" style="44" customWidth="1"/>
    <col min="8962" max="8962" width="26.88671875" style="44" customWidth="1"/>
    <col min="8963" max="8963" width="13.109375" style="44" customWidth="1"/>
    <col min="8964" max="8964" width="10.6640625" style="44" customWidth="1"/>
    <col min="8965" max="8965" width="6.6640625" style="44" customWidth="1"/>
    <col min="8966" max="8967" width="7.6640625" style="44" customWidth="1"/>
    <col min="8968" max="8968" width="8.33203125" style="44" customWidth="1"/>
    <col min="8969" max="9194" width="8.6640625" style="44"/>
    <col min="9195" max="9195" width="5.109375" style="44" customWidth="1"/>
    <col min="9196" max="9196" width="26.6640625" style="44" customWidth="1"/>
    <col min="9197" max="9197" width="13.109375" style="44" customWidth="1"/>
    <col min="9198" max="9198" width="10.6640625" style="44" customWidth="1"/>
    <col min="9199" max="9199" width="6.6640625" style="44" customWidth="1"/>
    <col min="9200" max="9201" width="7.6640625" style="44" customWidth="1"/>
    <col min="9202" max="9202" width="8.33203125" style="44" customWidth="1"/>
    <col min="9203" max="9203" width="6.5546875" style="44" customWidth="1"/>
    <col min="9204" max="9216" width="8.6640625" style="44"/>
    <col min="9217" max="9217" width="5.109375" style="44" customWidth="1"/>
    <col min="9218" max="9218" width="26.88671875" style="44" customWidth="1"/>
    <col min="9219" max="9219" width="13.109375" style="44" customWidth="1"/>
    <col min="9220" max="9220" width="10.6640625" style="44" customWidth="1"/>
    <col min="9221" max="9221" width="6.6640625" style="44" customWidth="1"/>
    <col min="9222" max="9223" width="7.6640625" style="44" customWidth="1"/>
    <col min="9224" max="9224" width="8.33203125" style="44" customWidth="1"/>
    <col min="9225" max="9450" width="8.6640625" style="44"/>
    <col min="9451" max="9451" width="5.109375" style="44" customWidth="1"/>
    <col min="9452" max="9452" width="26.6640625" style="44" customWidth="1"/>
    <col min="9453" max="9453" width="13.109375" style="44" customWidth="1"/>
    <col min="9454" max="9454" width="10.6640625" style="44" customWidth="1"/>
    <col min="9455" max="9455" width="6.6640625" style="44" customWidth="1"/>
    <col min="9456" max="9457" width="7.6640625" style="44" customWidth="1"/>
    <col min="9458" max="9458" width="8.33203125" style="44" customWidth="1"/>
    <col min="9459" max="9459" width="6.5546875" style="44" customWidth="1"/>
    <col min="9460" max="9472" width="8.6640625" style="44"/>
    <col min="9473" max="9473" width="5.109375" style="44" customWidth="1"/>
    <col min="9474" max="9474" width="26.88671875" style="44" customWidth="1"/>
    <col min="9475" max="9475" width="13.109375" style="44" customWidth="1"/>
    <col min="9476" max="9476" width="10.6640625" style="44" customWidth="1"/>
    <col min="9477" max="9477" width="6.6640625" style="44" customWidth="1"/>
    <col min="9478" max="9479" width="7.6640625" style="44" customWidth="1"/>
    <col min="9480" max="9480" width="8.33203125" style="44" customWidth="1"/>
    <col min="9481" max="9706" width="8.6640625" style="44"/>
    <col min="9707" max="9707" width="5.109375" style="44" customWidth="1"/>
    <col min="9708" max="9708" width="26.6640625" style="44" customWidth="1"/>
    <col min="9709" max="9709" width="13.109375" style="44" customWidth="1"/>
    <col min="9710" max="9710" width="10.6640625" style="44" customWidth="1"/>
    <col min="9711" max="9711" width="6.6640625" style="44" customWidth="1"/>
    <col min="9712" max="9713" width="7.6640625" style="44" customWidth="1"/>
    <col min="9714" max="9714" width="8.33203125" style="44" customWidth="1"/>
    <col min="9715" max="9715" width="6.5546875" style="44" customWidth="1"/>
    <col min="9716" max="9728" width="8.6640625" style="44"/>
    <col min="9729" max="9729" width="5.109375" style="44" customWidth="1"/>
    <col min="9730" max="9730" width="26.88671875" style="44" customWidth="1"/>
    <col min="9731" max="9731" width="13.109375" style="44" customWidth="1"/>
    <col min="9732" max="9732" width="10.6640625" style="44" customWidth="1"/>
    <col min="9733" max="9733" width="6.6640625" style="44" customWidth="1"/>
    <col min="9734" max="9735" width="7.6640625" style="44" customWidth="1"/>
    <col min="9736" max="9736" width="8.33203125" style="44" customWidth="1"/>
    <col min="9737" max="9962" width="8.6640625" style="44"/>
    <col min="9963" max="9963" width="5.109375" style="44" customWidth="1"/>
    <col min="9964" max="9964" width="26.6640625" style="44" customWidth="1"/>
    <col min="9965" max="9965" width="13.109375" style="44" customWidth="1"/>
    <col min="9966" max="9966" width="10.6640625" style="44" customWidth="1"/>
    <col min="9967" max="9967" width="6.6640625" style="44" customWidth="1"/>
    <col min="9968" max="9969" width="7.6640625" style="44" customWidth="1"/>
    <col min="9970" max="9970" width="8.33203125" style="44" customWidth="1"/>
    <col min="9971" max="9971" width="6.5546875" style="44" customWidth="1"/>
    <col min="9972" max="9984" width="8.6640625" style="44"/>
    <col min="9985" max="9985" width="5.109375" style="44" customWidth="1"/>
    <col min="9986" max="9986" width="26.88671875" style="44" customWidth="1"/>
    <col min="9987" max="9987" width="13.109375" style="44" customWidth="1"/>
    <col min="9988" max="9988" width="10.6640625" style="44" customWidth="1"/>
    <col min="9989" max="9989" width="6.6640625" style="44" customWidth="1"/>
    <col min="9990" max="9991" width="7.6640625" style="44" customWidth="1"/>
    <col min="9992" max="9992" width="8.33203125" style="44" customWidth="1"/>
    <col min="9993" max="10218" width="8.6640625" style="44"/>
    <col min="10219" max="10219" width="5.109375" style="44" customWidth="1"/>
    <col min="10220" max="10220" width="26.6640625" style="44" customWidth="1"/>
    <col min="10221" max="10221" width="13.109375" style="44" customWidth="1"/>
    <col min="10222" max="10222" width="10.6640625" style="44" customWidth="1"/>
    <col min="10223" max="10223" width="6.6640625" style="44" customWidth="1"/>
    <col min="10224" max="10225" width="7.6640625" style="44" customWidth="1"/>
    <col min="10226" max="10226" width="8.33203125" style="44" customWidth="1"/>
    <col min="10227" max="10227" width="6.5546875" style="44" customWidth="1"/>
    <col min="10228" max="10240" width="8.6640625" style="44"/>
    <col min="10241" max="10241" width="5.109375" style="44" customWidth="1"/>
    <col min="10242" max="10242" width="26.88671875" style="44" customWidth="1"/>
    <col min="10243" max="10243" width="13.109375" style="44" customWidth="1"/>
    <col min="10244" max="10244" width="10.6640625" style="44" customWidth="1"/>
    <col min="10245" max="10245" width="6.6640625" style="44" customWidth="1"/>
    <col min="10246" max="10247" width="7.6640625" style="44" customWidth="1"/>
    <col min="10248" max="10248" width="8.33203125" style="44" customWidth="1"/>
    <col min="10249" max="10474" width="8.6640625" style="44"/>
    <col min="10475" max="10475" width="5.109375" style="44" customWidth="1"/>
    <col min="10476" max="10476" width="26.6640625" style="44" customWidth="1"/>
    <col min="10477" max="10477" width="13.109375" style="44" customWidth="1"/>
    <col min="10478" max="10478" width="10.6640625" style="44" customWidth="1"/>
    <col min="10479" max="10479" width="6.6640625" style="44" customWidth="1"/>
    <col min="10480" max="10481" width="7.6640625" style="44" customWidth="1"/>
    <col min="10482" max="10482" width="8.33203125" style="44" customWidth="1"/>
    <col min="10483" max="10483" width="6.5546875" style="44" customWidth="1"/>
    <col min="10484" max="10496" width="8.6640625" style="44"/>
    <col min="10497" max="10497" width="5.109375" style="44" customWidth="1"/>
    <col min="10498" max="10498" width="26.88671875" style="44" customWidth="1"/>
    <col min="10499" max="10499" width="13.109375" style="44" customWidth="1"/>
    <col min="10500" max="10500" width="10.6640625" style="44" customWidth="1"/>
    <col min="10501" max="10501" width="6.6640625" style="44" customWidth="1"/>
    <col min="10502" max="10503" width="7.6640625" style="44" customWidth="1"/>
    <col min="10504" max="10504" width="8.33203125" style="44" customWidth="1"/>
    <col min="10505" max="10730" width="8.6640625" style="44"/>
    <col min="10731" max="10731" width="5.109375" style="44" customWidth="1"/>
    <col min="10732" max="10732" width="26.6640625" style="44" customWidth="1"/>
    <col min="10733" max="10733" width="13.109375" style="44" customWidth="1"/>
    <col min="10734" max="10734" width="10.6640625" style="44" customWidth="1"/>
    <col min="10735" max="10735" width="6.6640625" style="44" customWidth="1"/>
    <col min="10736" max="10737" width="7.6640625" style="44" customWidth="1"/>
    <col min="10738" max="10738" width="8.33203125" style="44" customWidth="1"/>
    <col min="10739" max="10739" width="6.5546875" style="44" customWidth="1"/>
    <col min="10740" max="10752" width="8.6640625" style="44"/>
    <col min="10753" max="10753" width="5.109375" style="44" customWidth="1"/>
    <col min="10754" max="10754" width="26.88671875" style="44" customWidth="1"/>
    <col min="10755" max="10755" width="13.109375" style="44" customWidth="1"/>
    <col min="10756" max="10756" width="10.6640625" style="44" customWidth="1"/>
    <col min="10757" max="10757" width="6.6640625" style="44" customWidth="1"/>
    <col min="10758" max="10759" width="7.6640625" style="44" customWidth="1"/>
    <col min="10760" max="10760" width="8.33203125" style="44" customWidth="1"/>
    <col min="10761" max="10986" width="8.6640625" style="44"/>
    <col min="10987" max="10987" width="5.109375" style="44" customWidth="1"/>
    <col min="10988" max="10988" width="26.6640625" style="44" customWidth="1"/>
    <col min="10989" max="10989" width="13.109375" style="44" customWidth="1"/>
    <col min="10990" max="10990" width="10.6640625" style="44" customWidth="1"/>
    <col min="10991" max="10991" width="6.6640625" style="44" customWidth="1"/>
    <col min="10992" max="10993" width="7.6640625" style="44" customWidth="1"/>
    <col min="10994" max="10994" width="8.33203125" style="44" customWidth="1"/>
    <col min="10995" max="10995" width="6.5546875" style="44" customWidth="1"/>
    <col min="10996" max="11008" width="8.6640625" style="44"/>
    <col min="11009" max="11009" width="5.109375" style="44" customWidth="1"/>
    <col min="11010" max="11010" width="26.88671875" style="44" customWidth="1"/>
    <col min="11011" max="11011" width="13.109375" style="44" customWidth="1"/>
    <col min="11012" max="11012" width="10.6640625" style="44" customWidth="1"/>
    <col min="11013" max="11013" width="6.6640625" style="44" customWidth="1"/>
    <col min="11014" max="11015" width="7.6640625" style="44" customWidth="1"/>
    <col min="11016" max="11016" width="8.33203125" style="44" customWidth="1"/>
    <col min="11017" max="11242" width="8.6640625" style="44"/>
    <col min="11243" max="11243" width="5.109375" style="44" customWidth="1"/>
    <col min="11244" max="11244" width="26.6640625" style="44" customWidth="1"/>
    <col min="11245" max="11245" width="13.109375" style="44" customWidth="1"/>
    <col min="11246" max="11246" width="10.6640625" style="44" customWidth="1"/>
    <col min="11247" max="11247" width="6.6640625" style="44" customWidth="1"/>
    <col min="11248" max="11249" width="7.6640625" style="44" customWidth="1"/>
    <col min="11250" max="11250" width="8.33203125" style="44" customWidth="1"/>
    <col min="11251" max="11251" width="6.5546875" style="44" customWidth="1"/>
    <col min="11252" max="11264" width="8.6640625" style="44"/>
    <col min="11265" max="11265" width="5.109375" style="44" customWidth="1"/>
    <col min="11266" max="11266" width="26.88671875" style="44" customWidth="1"/>
    <col min="11267" max="11267" width="13.109375" style="44" customWidth="1"/>
    <col min="11268" max="11268" width="10.6640625" style="44" customWidth="1"/>
    <col min="11269" max="11269" width="6.6640625" style="44" customWidth="1"/>
    <col min="11270" max="11271" width="7.6640625" style="44" customWidth="1"/>
    <col min="11272" max="11272" width="8.33203125" style="44" customWidth="1"/>
    <col min="11273" max="11498" width="8.6640625" style="44"/>
    <col min="11499" max="11499" width="5.109375" style="44" customWidth="1"/>
    <col min="11500" max="11500" width="26.6640625" style="44" customWidth="1"/>
    <col min="11501" max="11501" width="13.109375" style="44" customWidth="1"/>
    <col min="11502" max="11502" width="10.6640625" style="44" customWidth="1"/>
    <col min="11503" max="11503" width="6.6640625" style="44" customWidth="1"/>
    <col min="11504" max="11505" width="7.6640625" style="44" customWidth="1"/>
    <col min="11506" max="11506" width="8.33203125" style="44" customWidth="1"/>
    <col min="11507" max="11507" width="6.5546875" style="44" customWidth="1"/>
    <col min="11508" max="11520" width="8.6640625" style="44"/>
    <col min="11521" max="11521" width="5.109375" style="44" customWidth="1"/>
    <col min="11522" max="11522" width="26.88671875" style="44" customWidth="1"/>
    <col min="11523" max="11523" width="13.109375" style="44" customWidth="1"/>
    <col min="11524" max="11524" width="10.6640625" style="44" customWidth="1"/>
    <col min="11525" max="11525" width="6.6640625" style="44" customWidth="1"/>
    <col min="11526" max="11527" width="7.6640625" style="44" customWidth="1"/>
    <col min="11528" max="11528" width="8.33203125" style="44" customWidth="1"/>
    <col min="11529" max="11754" width="8.6640625" style="44"/>
    <col min="11755" max="11755" width="5.109375" style="44" customWidth="1"/>
    <col min="11756" max="11756" width="26.6640625" style="44" customWidth="1"/>
    <col min="11757" max="11757" width="13.109375" style="44" customWidth="1"/>
    <col min="11758" max="11758" width="10.6640625" style="44" customWidth="1"/>
    <col min="11759" max="11759" width="6.6640625" style="44" customWidth="1"/>
    <col min="11760" max="11761" width="7.6640625" style="44" customWidth="1"/>
    <col min="11762" max="11762" width="8.33203125" style="44" customWidth="1"/>
    <col min="11763" max="11763" width="6.5546875" style="44" customWidth="1"/>
    <col min="11764" max="11776" width="8.6640625" style="44"/>
    <col min="11777" max="11777" width="5.109375" style="44" customWidth="1"/>
    <col min="11778" max="11778" width="26.88671875" style="44" customWidth="1"/>
    <col min="11779" max="11779" width="13.109375" style="44" customWidth="1"/>
    <col min="11780" max="11780" width="10.6640625" style="44" customWidth="1"/>
    <col min="11781" max="11781" width="6.6640625" style="44" customWidth="1"/>
    <col min="11782" max="11783" width="7.6640625" style="44" customWidth="1"/>
    <col min="11784" max="11784" width="8.33203125" style="44" customWidth="1"/>
    <col min="11785" max="12010" width="8.6640625" style="44"/>
    <col min="12011" max="12011" width="5.109375" style="44" customWidth="1"/>
    <col min="12012" max="12012" width="26.6640625" style="44" customWidth="1"/>
    <col min="12013" max="12013" width="13.109375" style="44" customWidth="1"/>
    <col min="12014" max="12014" width="10.6640625" style="44" customWidth="1"/>
    <col min="12015" max="12015" width="6.6640625" style="44" customWidth="1"/>
    <col min="12016" max="12017" width="7.6640625" style="44" customWidth="1"/>
    <col min="12018" max="12018" width="8.33203125" style="44" customWidth="1"/>
    <col min="12019" max="12019" width="6.5546875" style="44" customWidth="1"/>
    <col min="12020" max="12032" width="8.6640625" style="44"/>
    <col min="12033" max="12033" width="5.109375" style="44" customWidth="1"/>
    <col min="12034" max="12034" width="26.88671875" style="44" customWidth="1"/>
    <col min="12035" max="12035" width="13.109375" style="44" customWidth="1"/>
    <col min="12036" max="12036" width="10.6640625" style="44" customWidth="1"/>
    <col min="12037" max="12037" width="6.6640625" style="44" customWidth="1"/>
    <col min="12038" max="12039" width="7.6640625" style="44" customWidth="1"/>
    <col min="12040" max="12040" width="8.33203125" style="44" customWidth="1"/>
    <col min="12041" max="12266" width="8.6640625" style="44"/>
    <col min="12267" max="12267" width="5.109375" style="44" customWidth="1"/>
    <col min="12268" max="12268" width="26.6640625" style="44" customWidth="1"/>
    <col min="12269" max="12269" width="13.109375" style="44" customWidth="1"/>
    <col min="12270" max="12270" width="10.6640625" style="44" customWidth="1"/>
    <col min="12271" max="12271" width="6.6640625" style="44" customWidth="1"/>
    <col min="12272" max="12273" width="7.6640625" style="44" customWidth="1"/>
    <col min="12274" max="12274" width="8.33203125" style="44" customWidth="1"/>
    <col min="12275" max="12275" width="6.5546875" style="44" customWidth="1"/>
    <col min="12276" max="12288" width="8.6640625" style="44"/>
    <col min="12289" max="12289" width="5.109375" style="44" customWidth="1"/>
    <col min="12290" max="12290" width="26.88671875" style="44" customWidth="1"/>
    <col min="12291" max="12291" width="13.109375" style="44" customWidth="1"/>
    <col min="12292" max="12292" width="10.6640625" style="44" customWidth="1"/>
    <col min="12293" max="12293" width="6.6640625" style="44" customWidth="1"/>
    <col min="12294" max="12295" width="7.6640625" style="44" customWidth="1"/>
    <col min="12296" max="12296" width="8.33203125" style="44" customWidth="1"/>
    <col min="12297" max="12522" width="8.6640625" style="44"/>
    <col min="12523" max="12523" width="5.109375" style="44" customWidth="1"/>
    <col min="12524" max="12524" width="26.6640625" style="44" customWidth="1"/>
    <col min="12525" max="12525" width="13.109375" style="44" customWidth="1"/>
    <col min="12526" max="12526" width="10.6640625" style="44" customWidth="1"/>
    <col min="12527" max="12527" width="6.6640625" style="44" customWidth="1"/>
    <col min="12528" max="12529" width="7.6640625" style="44" customWidth="1"/>
    <col min="12530" max="12530" width="8.33203125" style="44" customWidth="1"/>
    <col min="12531" max="12531" width="6.5546875" style="44" customWidth="1"/>
    <col min="12532" max="12544" width="8.6640625" style="44"/>
    <col min="12545" max="12545" width="5.109375" style="44" customWidth="1"/>
    <col min="12546" max="12546" width="26.88671875" style="44" customWidth="1"/>
    <col min="12547" max="12547" width="13.109375" style="44" customWidth="1"/>
    <col min="12548" max="12548" width="10.6640625" style="44" customWidth="1"/>
    <col min="12549" max="12549" width="6.6640625" style="44" customWidth="1"/>
    <col min="12550" max="12551" width="7.6640625" style="44" customWidth="1"/>
    <col min="12552" max="12552" width="8.33203125" style="44" customWidth="1"/>
    <col min="12553" max="12778" width="8.6640625" style="44"/>
    <col min="12779" max="12779" width="5.109375" style="44" customWidth="1"/>
    <col min="12780" max="12780" width="26.6640625" style="44" customWidth="1"/>
    <col min="12781" max="12781" width="13.109375" style="44" customWidth="1"/>
    <col min="12782" max="12782" width="10.6640625" style="44" customWidth="1"/>
    <col min="12783" max="12783" width="6.6640625" style="44" customWidth="1"/>
    <col min="12784" max="12785" width="7.6640625" style="44" customWidth="1"/>
    <col min="12786" max="12786" width="8.33203125" style="44" customWidth="1"/>
    <col min="12787" max="12787" width="6.5546875" style="44" customWidth="1"/>
    <col min="12788" max="12800" width="8.6640625" style="44"/>
    <col min="12801" max="12801" width="5.109375" style="44" customWidth="1"/>
    <col min="12802" max="12802" width="26.88671875" style="44" customWidth="1"/>
    <col min="12803" max="12803" width="13.109375" style="44" customWidth="1"/>
    <col min="12804" max="12804" width="10.6640625" style="44" customWidth="1"/>
    <col min="12805" max="12805" width="6.6640625" style="44" customWidth="1"/>
    <col min="12806" max="12807" width="7.6640625" style="44" customWidth="1"/>
    <col min="12808" max="12808" width="8.33203125" style="44" customWidth="1"/>
    <col min="12809" max="13034" width="8.6640625" style="44"/>
    <col min="13035" max="13035" width="5.109375" style="44" customWidth="1"/>
    <col min="13036" max="13036" width="26.6640625" style="44" customWidth="1"/>
    <col min="13037" max="13037" width="13.109375" style="44" customWidth="1"/>
    <col min="13038" max="13038" width="10.6640625" style="44" customWidth="1"/>
    <col min="13039" max="13039" width="6.6640625" style="44" customWidth="1"/>
    <col min="13040" max="13041" width="7.6640625" style="44" customWidth="1"/>
    <col min="13042" max="13042" width="8.33203125" style="44" customWidth="1"/>
    <col min="13043" max="13043" width="6.5546875" style="44" customWidth="1"/>
    <col min="13044" max="13056" width="8.6640625" style="44"/>
    <col min="13057" max="13057" width="5.109375" style="44" customWidth="1"/>
    <col min="13058" max="13058" width="26.88671875" style="44" customWidth="1"/>
    <col min="13059" max="13059" width="13.109375" style="44" customWidth="1"/>
    <col min="13060" max="13060" width="10.6640625" style="44" customWidth="1"/>
    <col min="13061" max="13061" width="6.6640625" style="44" customWidth="1"/>
    <col min="13062" max="13063" width="7.6640625" style="44" customWidth="1"/>
    <col min="13064" max="13064" width="8.33203125" style="44" customWidth="1"/>
    <col min="13065" max="13290" width="8.6640625" style="44"/>
    <col min="13291" max="13291" width="5.109375" style="44" customWidth="1"/>
    <col min="13292" max="13292" width="26.6640625" style="44" customWidth="1"/>
    <col min="13293" max="13293" width="13.109375" style="44" customWidth="1"/>
    <col min="13294" max="13294" width="10.6640625" style="44" customWidth="1"/>
    <col min="13295" max="13295" width="6.6640625" style="44" customWidth="1"/>
    <col min="13296" max="13297" width="7.6640625" style="44" customWidth="1"/>
    <col min="13298" max="13298" width="8.33203125" style="44" customWidth="1"/>
    <col min="13299" max="13299" width="6.5546875" style="44" customWidth="1"/>
    <col min="13300" max="13312" width="8.6640625" style="44"/>
    <col min="13313" max="13313" width="5.109375" style="44" customWidth="1"/>
    <col min="13314" max="13314" width="26.88671875" style="44" customWidth="1"/>
    <col min="13315" max="13315" width="13.109375" style="44" customWidth="1"/>
    <col min="13316" max="13316" width="10.6640625" style="44" customWidth="1"/>
    <col min="13317" max="13317" width="6.6640625" style="44" customWidth="1"/>
    <col min="13318" max="13319" width="7.6640625" style="44" customWidth="1"/>
    <col min="13320" max="13320" width="8.33203125" style="44" customWidth="1"/>
    <col min="13321" max="13546" width="8.6640625" style="44"/>
    <col min="13547" max="13547" width="5.109375" style="44" customWidth="1"/>
    <col min="13548" max="13548" width="26.6640625" style="44" customWidth="1"/>
    <col min="13549" max="13549" width="13.109375" style="44" customWidth="1"/>
    <col min="13550" max="13550" width="10.6640625" style="44" customWidth="1"/>
    <col min="13551" max="13551" width="6.6640625" style="44" customWidth="1"/>
    <col min="13552" max="13553" width="7.6640625" style="44" customWidth="1"/>
    <col min="13554" max="13554" width="8.33203125" style="44" customWidth="1"/>
    <col min="13555" max="13555" width="6.5546875" style="44" customWidth="1"/>
    <col min="13556" max="13568" width="8.6640625" style="44"/>
    <col min="13569" max="13569" width="5.109375" style="44" customWidth="1"/>
    <col min="13570" max="13570" width="26.88671875" style="44" customWidth="1"/>
    <col min="13571" max="13571" width="13.109375" style="44" customWidth="1"/>
    <col min="13572" max="13572" width="10.6640625" style="44" customWidth="1"/>
    <col min="13573" max="13573" width="6.6640625" style="44" customWidth="1"/>
    <col min="13574" max="13575" width="7.6640625" style="44" customWidth="1"/>
    <col min="13576" max="13576" width="8.33203125" style="44" customWidth="1"/>
    <col min="13577" max="13802" width="8.6640625" style="44"/>
    <col min="13803" max="13803" width="5.109375" style="44" customWidth="1"/>
    <col min="13804" max="13804" width="26.6640625" style="44" customWidth="1"/>
    <col min="13805" max="13805" width="13.109375" style="44" customWidth="1"/>
    <col min="13806" max="13806" width="10.6640625" style="44" customWidth="1"/>
    <col min="13807" max="13807" width="6.6640625" style="44" customWidth="1"/>
    <col min="13808" max="13809" width="7.6640625" style="44" customWidth="1"/>
    <col min="13810" max="13810" width="8.33203125" style="44" customWidth="1"/>
    <col min="13811" max="13811" width="6.5546875" style="44" customWidth="1"/>
    <col min="13812" max="13824" width="8.6640625" style="44"/>
    <col min="13825" max="13825" width="5.109375" style="44" customWidth="1"/>
    <col min="13826" max="13826" width="26.88671875" style="44" customWidth="1"/>
    <col min="13827" max="13827" width="13.109375" style="44" customWidth="1"/>
    <col min="13828" max="13828" width="10.6640625" style="44" customWidth="1"/>
    <col min="13829" max="13829" width="6.6640625" style="44" customWidth="1"/>
    <col min="13830" max="13831" width="7.6640625" style="44" customWidth="1"/>
    <col min="13832" max="13832" width="8.33203125" style="44" customWidth="1"/>
    <col min="13833" max="14058" width="8.6640625" style="44"/>
    <col min="14059" max="14059" width="5.109375" style="44" customWidth="1"/>
    <col min="14060" max="14060" width="26.6640625" style="44" customWidth="1"/>
    <col min="14061" max="14061" width="13.109375" style="44" customWidth="1"/>
    <col min="14062" max="14062" width="10.6640625" style="44" customWidth="1"/>
    <col min="14063" max="14063" width="6.6640625" style="44" customWidth="1"/>
    <col min="14064" max="14065" width="7.6640625" style="44" customWidth="1"/>
    <col min="14066" max="14066" width="8.33203125" style="44" customWidth="1"/>
    <col min="14067" max="14067" width="6.5546875" style="44" customWidth="1"/>
    <col min="14068" max="14080" width="8.6640625" style="44"/>
    <col min="14081" max="14081" width="5.109375" style="44" customWidth="1"/>
    <col min="14082" max="14082" width="26.88671875" style="44" customWidth="1"/>
    <col min="14083" max="14083" width="13.109375" style="44" customWidth="1"/>
    <col min="14084" max="14084" width="10.6640625" style="44" customWidth="1"/>
    <col min="14085" max="14085" width="6.6640625" style="44" customWidth="1"/>
    <col min="14086" max="14087" width="7.6640625" style="44" customWidth="1"/>
    <col min="14088" max="14088" width="8.33203125" style="44" customWidth="1"/>
    <col min="14089" max="14314" width="8.6640625" style="44"/>
    <col min="14315" max="14315" width="5.109375" style="44" customWidth="1"/>
    <col min="14316" max="14316" width="26.6640625" style="44" customWidth="1"/>
    <col min="14317" max="14317" width="13.109375" style="44" customWidth="1"/>
    <col min="14318" max="14318" width="10.6640625" style="44" customWidth="1"/>
    <col min="14319" max="14319" width="6.6640625" style="44" customWidth="1"/>
    <col min="14320" max="14321" width="7.6640625" style="44" customWidth="1"/>
    <col min="14322" max="14322" width="8.33203125" style="44" customWidth="1"/>
    <col min="14323" max="14323" width="6.5546875" style="44" customWidth="1"/>
    <col min="14324" max="14336" width="8.6640625" style="44"/>
    <col min="14337" max="14337" width="5.109375" style="44" customWidth="1"/>
    <col min="14338" max="14338" width="26.88671875" style="44" customWidth="1"/>
    <col min="14339" max="14339" width="13.109375" style="44" customWidth="1"/>
    <col min="14340" max="14340" width="10.6640625" style="44" customWidth="1"/>
    <col min="14341" max="14341" width="6.6640625" style="44" customWidth="1"/>
    <col min="14342" max="14343" width="7.6640625" style="44" customWidth="1"/>
    <col min="14344" max="14344" width="8.33203125" style="44" customWidth="1"/>
    <col min="14345" max="14570" width="8.6640625" style="44"/>
    <col min="14571" max="14571" width="5.109375" style="44" customWidth="1"/>
    <col min="14572" max="14572" width="26.6640625" style="44" customWidth="1"/>
    <col min="14573" max="14573" width="13.109375" style="44" customWidth="1"/>
    <col min="14574" max="14574" width="10.6640625" style="44" customWidth="1"/>
    <col min="14575" max="14575" width="6.6640625" style="44" customWidth="1"/>
    <col min="14576" max="14577" width="7.6640625" style="44" customWidth="1"/>
    <col min="14578" max="14578" width="8.33203125" style="44" customWidth="1"/>
    <col min="14579" max="14579" width="6.5546875" style="44" customWidth="1"/>
    <col min="14580" max="14592" width="8.6640625" style="44"/>
    <col min="14593" max="14593" width="5.109375" style="44" customWidth="1"/>
    <col min="14594" max="14594" width="26.88671875" style="44" customWidth="1"/>
    <col min="14595" max="14595" width="13.109375" style="44" customWidth="1"/>
    <col min="14596" max="14596" width="10.6640625" style="44" customWidth="1"/>
    <col min="14597" max="14597" width="6.6640625" style="44" customWidth="1"/>
    <col min="14598" max="14599" width="7.6640625" style="44" customWidth="1"/>
    <col min="14600" max="14600" width="8.33203125" style="44" customWidth="1"/>
    <col min="14601" max="14826" width="8.6640625" style="44"/>
    <col min="14827" max="14827" width="5.109375" style="44" customWidth="1"/>
    <col min="14828" max="14828" width="26.6640625" style="44" customWidth="1"/>
    <col min="14829" max="14829" width="13.109375" style="44" customWidth="1"/>
    <col min="14830" max="14830" width="10.6640625" style="44" customWidth="1"/>
    <col min="14831" max="14831" width="6.6640625" style="44" customWidth="1"/>
    <col min="14832" max="14833" width="7.6640625" style="44" customWidth="1"/>
    <col min="14834" max="14834" width="8.33203125" style="44" customWidth="1"/>
    <col min="14835" max="14835" width="6.5546875" style="44" customWidth="1"/>
    <col min="14836" max="14848" width="8.6640625" style="44"/>
    <col min="14849" max="14849" width="5.109375" style="44" customWidth="1"/>
    <col min="14850" max="14850" width="26.88671875" style="44" customWidth="1"/>
    <col min="14851" max="14851" width="13.109375" style="44" customWidth="1"/>
    <col min="14852" max="14852" width="10.6640625" style="44" customWidth="1"/>
    <col min="14853" max="14853" width="6.6640625" style="44" customWidth="1"/>
    <col min="14854" max="14855" width="7.6640625" style="44" customWidth="1"/>
    <col min="14856" max="14856" width="8.33203125" style="44" customWidth="1"/>
    <col min="14857" max="15082" width="8.6640625" style="44"/>
    <col min="15083" max="15083" width="5.109375" style="44" customWidth="1"/>
    <col min="15084" max="15084" width="26.6640625" style="44" customWidth="1"/>
    <col min="15085" max="15085" width="13.109375" style="44" customWidth="1"/>
    <col min="15086" max="15086" width="10.6640625" style="44" customWidth="1"/>
    <col min="15087" max="15087" width="6.6640625" style="44" customWidth="1"/>
    <col min="15088" max="15089" width="7.6640625" style="44" customWidth="1"/>
    <col min="15090" max="15090" width="8.33203125" style="44" customWidth="1"/>
    <col min="15091" max="15091" width="6.5546875" style="44" customWidth="1"/>
    <col min="15092" max="15104" width="8.6640625" style="44"/>
    <col min="15105" max="15105" width="5.109375" style="44" customWidth="1"/>
    <col min="15106" max="15106" width="26.88671875" style="44" customWidth="1"/>
    <col min="15107" max="15107" width="13.109375" style="44" customWidth="1"/>
    <col min="15108" max="15108" width="10.6640625" style="44" customWidth="1"/>
    <col min="15109" max="15109" width="6.6640625" style="44" customWidth="1"/>
    <col min="15110" max="15111" width="7.6640625" style="44" customWidth="1"/>
    <col min="15112" max="15112" width="8.33203125" style="44" customWidth="1"/>
    <col min="15113" max="15338" width="8.6640625" style="44"/>
    <col min="15339" max="15339" width="5.109375" style="44" customWidth="1"/>
    <col min="15340" max="15340" width="26.6640625" style="44" customWidth="1"/>
    <col min="15341" max="15341" width="13.109375" style="44" customWidth="1"/>
    <col min="15342" max="15342" width="10.6640625" style="44" customWidth="1"/>
    <col min="15343" max="15343" width="6.6640625" style="44" customWidth="1"/>
    <col min="15344" max="15345" width="7.6640625" style="44" customWidth="1"/>
    <col min="15346" max="15346" width="8.33203125" style="44" customWidth="1"/>
    <col min="15347" max="15347" width="6.5546875" style="44" customWidth="1"/>
    <col min="15348" max="15360" width="8.6640625" style="44"/>
    <col min="15361" max="15361" width="5.109375" style="44" customWidth="1"/>
    <col min="15362" max="15362" width="26.88671875" style="44" customWidth="1"/>
    <col min="15363" max="15363" width="13.109375" style="44" customWidth="1"/>
    <col min="15364" max="15364" width="10.6640625" style="44" customWidth="1"/>
    <col min="15365" max="15365" width="6.6640625" style="44" customWidth="1"/>
    <col min="15366" max="15367" width="7.6640625" style="44" customWidth="1"/>
    <col min="15368" max="15368" width="8.33203125" style="44" customWidth="1"/>
    <col min="15369" max="15594" width="8.6640625" style="44"/>
    <col min="15595" max="15595" width="5.109375" style="44" customWidth="1"/>
    <col min="15596" max="15596" width="26.6640625" style="44" customWidth="1"/>
    <col min="15597" max="15597" width="13.109375" style="44" customWidth="1"/>
    <col min="15598" max="15598" width="10.6640625" style="44" customWidth="1"/>
    <col min="15599" max="15599" width="6.6640625" style="44" customWidth="1"/>
    <col min="15600" max="15601" width="7.6640625" style="44" customWidth="1"/>
    <col min="15602" max="15602" width="8.33203125" style="44" customWidth="1"/>
    <col min="15603" max="15603" width="6.5546875" style="44" customWidth="1"/>
    <col min="15604" max="15616" width="8.6640625" style="44"/>
    <col min="15617" max="15617" width="5.109375" style="44" customWidth="1"/>
    <col min="15618" max="15618" width="26.88671875" style="44" customWidth="1"/>
    <col min="15619" max="15619" width="13.109375" style="44" customWidth="1"/>
    <col min="15620" max="15620" width="10.6640625" style="44" customWidth="1"/>
    <col min="15621" max="15621" width="6.6640625" style="44" customWidth="1"/>
    <col min="15622" max="15623" width="7.6640625" style="44" customWidth="1"/>
    <col min="15624" max="15624" width="8.33203125" style="44" customWidth="1"/>
    <col min="15625" max="15850" width="8.6640625" style="44"/>
    <col min="15851" max="15851" width="5.109375" style="44" customWidth="1"/>
    <col min="15852" max="15852" width="26.6640625" style="44" customWidth="1"/>
    <col min="15853" max="15853" width="13.109375" style="44" customWidth="1"/>
    <col min="15854" max="15854" width="10.6640625" style="44" customWidth="1"/>
    <col min="15855" max="15855" width="6.6640625" style="44" customWidth="1"/>
    <col min="15856" max="15857" width="7.6640625" style="44" customWidth="1"/>
    <col min="15858" max="15858" width="8.33203125" style="44" customWidth="1"/>
    <col min="15859" max="15859" width="6.5546875" style="44" customWidth="1"/>
    <col min="15860" max="15872" width="8.6640625" style="44"/>
    <col min="15873" max="15873" width="5.109375" style="44" customWidth="1"/>
    <col min="15874" max="15874" width="26.88671875" style="44" customWidth="1"/>
    <col min="15875" max="15875" width="13.109375" style="44" customWidth="1"/>
    <col min="15876" max="15876" width="10.6640625" style="44" customWidth="1"/>
    <col min="15877" max="15877" width="6.6640625" style="44" customWidth="1"/>
    <col min="15878" max="15879" width="7.6640625" style="44" customWidth="1"/>
    <col min="15880" max="15880" width="8.33203125" style="44" customWidth="1"/>
    <col min="15881" max="16106" width="8.6640625" style="44"/>
    <col min="16107" max="16107" width="5.109375" style="44" customWidth="1"/>
    <col min="16108" max="16108" width="26.6640625" style="44" customWidth="1"/>
    <col min="16109" max="16109" width="13.109375" style="44" customWidth="1"/>
    <col min="16110" max="16110" width="10.6640625" style="44" customWidth="1"/>
    <col min="16111" max="16111" width="6.6640625" style="44" customWidth="1"/>
    <col min="16112" max="16113" width="7.6640625" style="44" customWidth="1"/>
    <col min="16114" max="16114" width="8.33203125" style="44" customWidth="1"/>
    <col min="16115" max="16115" width="6.5546875" style="44" customWidth="1"/>
    <col min="16116" max="16128" width="8.6640625" style="44"/>
    <col min="16129" max="16129" width="5.109375" style="44" customWidth="1"/>
    <col min="16130" max="16130" width="26.88671875" style="44" customWidth="1"/>
    <col min="16131" max="16131" width="13.109375" style="44" customWidth="1"/>
    <col min="16132" max="16132" width="10.6640625" style="44" customWidth="1"/>
    <col min="16133" max="16133" width="6.6640625" style="44" customWidth="1"/>
    <col min="16134" max="16135" width="7.6640625" style="44" customWidth="1"/>
    <col min="16136" max="16136" width="8.33203125" style="44" customWidth="1"/>
    <col min="16137" max="16362" width="8.6640625" style="44"/>
    <col min="16363" max="16363" width="5.109375" style="44" customWidth="1"/>
    <col min="16364" max="16364" width="26.6640625" style="44" customWidth="1"/>
    <col min="16365" max="16365" width="13.109375" style="44" customWidth="1"/>
    <col min="16366" max="16366" width="10.6640625" style="44" customWidth="1"/>
    <col min="16367" max="16367" width="6.6640625" style="44" customWidth="1"/>
    <col min="16368" max="16369" width="7.6640625" style="44" customWidth="1"/>
    <col min="16370" max="16370" width="8.33203125" style="44" customWidth="1"/>
    <col min="16371" max="16371" width="6.5546875" style="44" customWidth="1"/>
    <col min="16372" max="16384" width="8.6640625" style="44"/>
  </cols>
  <sheetData>
    <row r="1" spans="1:8" s="43" customFormat="1" x14ac:dyDescent="0.3">
      <c r="A1" s="203" t="s">
        <v>106</v>
      </c>
      <c r="B1" s="203"/>
      <c r="C1" s="203"/>
      <c r="D1" s="203"/>
      <c r="E1" s="203"/>
      <c r="F1" s="203"/>
      <c r="G1" s="203"/>
      <c r="H1" s="203"/>
    </row>
    <row r="2" spans="1:8" s="43" customFormat="1" ht="21.6" customHeight="1" x14ac:dyDescent="0.3">
      <c r="A2" s="204" t="s">
        <v>123</v>
      </c>
      <c r="B2" s="204"/>
      <c r="C2" s="204"/>
      <c r="D2" s="204"/>
      <c r="E2" s="204"/>
      <c r="F2" s="204"/>
      <c r="G2" s="204"/>
      <c r="H2" s="204"/>
    </row>
    <row r="3" spans="1:8" s="43" customFormat="1" ht="15.6" x14ac:dyDescent="0.3">
      <c r="A3" s="205" t="s">
        <v>121</v>
      </c>
      <c r="B3" s="205"/>
      <c r="C3" s="205"/>
      <c r="D3" s="205"/>
      <c r="E3" s="205"/>
      <c r="F3" s="205"/>
      <c r="G3" s="205"/>
      <c r="H3" s="205"/>
    </row>
    <row r="4" spans="1:8" s="43" customFormat="1" x14ac:dyDescent="0.3">
      <c r="A4" s="45" t="s">
        <v>18</v>
      </c>
      <c r="C4" s="46"/>
      <c r="D4" s="46"/>
      <c r="G4" s="47"/>
      <c r="H4" s="77" t="s">
        <v>202</v>
      </c>
    </row>
    <row r="5" spans="1:8" s="43" customFormat="1" x14ac:dyDescent="0.3">
      <c r="A5" s="48"/>
      <c r="B5" s="48"/>
      <c r="C5" s="48"/>
      <c r="D5" s="48"/>
      <c r="E5" s="48"/>
      <c r="F5" s="48"/>
      <c r="G5" s="49"/>
      <c r="H5" s="48"/>
    </row>
    <row r="6" spans="1:8" ht="30" x14ac:dyDescent="0.3">
      <c r="A6" s="15" t="s">
        <v>122</v>
      </c>
      <c r="B6" s="15" t="s">
        <v>84</v>
      </c>
      <c r="C6" s="15" t="s">
        <v>85</v>
      </c>
      <c r="D6" s="15" t="s">
        <v>86</v>
      </c>
      <c r="E6" s="15" t="s">
        <v>87</v>
      </c>
      <c r="F6" s="15" t="s">
        <v>88</v>
      </c>
      <c r="G6" s="51" t="s">
        <v>89</v>
      </c>
      <c r="H6" s="15" t="s">
        <v>22</v>
      </c>
    </row>
    <row r="7" spans="1:8" x14ac:dyDescent="0.3">
      <c r="A7" s="55">
        <v>1</v>
      </c>
      <c r="B7" s="56" t="s">
        <v>177</v>
      </c>
      <c r="C7" s="15" t="s">
        <v>34</v>
      </c>
      <c r="D7" s="160" t="s">
        <v>120</v>
      </c>
      <c r="E7" s="18"/>
      <c r="F7" s="18"/>
      <c r="G7" s="55">
        <v>4</v>
      </c>
      <c r="H7" s="55">
        <v>44</v>
      </c>
    </row>
    <row r="8" spans="1:8" ht="15.6" thickBot="1" x14ac:dyDescent="0.35">
      <c r="A8" s="55">
        <v>2</v>
      </c>
      <c r="B8" s="56" t="s">
        <v>176</v>
      </c>
      <c r="C8" s="15" t="s">
        <v>34</v>
      </c>
      <c r="D8" s="160" t="s">
        <v>120</v>
      </c>
      <c r="E8" s="18">
        <v>3</v>
      </c>
      <c r="F8" s="18">
        <v>2</v>
      </c>
      <c r="G8" s="54" t="s">
        <v>103</v>
      </c>
      <c r="H8" s="160">
        <v>43</v>
      </c>
    </row>
    <row r="9" spans="1:8" s="63" customFormat="1" ht="13.95" customHeight="1" thickBot="1" x14ac:dyDescent="0.3">
      <c r="A9" s="64"/>
      <c r="B9" s="61"/>
      <c r="C9" s="65"/>
      <c r="D9" s="66"/>
      <c r="E9" s="67"/>
      <c r="G9" s="170" t="s">
        <v>203</v>
      </c>
      <c r="H9" s="171">
        <f>SUM(H7:H8)</f>
        <v>87</v>
      </c>
    </row>
    <row r="10" spans="1:8" s="63" customFormat="1" ht="7.95" customHeight="1" x14ac:dyDescent="0.25">
      <c r="A10" s="64"/>
      <c r="B10" s="61"/>
      <c r="C10" s="65"/>
      <c r="D10" s="66"/>
      <c r="E10" s="67"/>
      <c r="G10" s="68"/>
    </row>
    <row r="11" spans="1:8" x14ac:dyDescent="0.3">
      <c r="A11" s="55">
        <v>1</v>
      </c>
      <c r="B11" s="53" t="s">
        <v>115</v>
      </c>
      <c r="C11" s="15" t="s">
        <v>35</v>
      </c>
      <c r="D11" s="160" t="s">
        <v>179</v>
      </c>
      <c r="E11" s="160">
        <v>3</v>
      </c>
      <c r="F11" s="160">
        <v>6</v>
      </c>
      <c r="G11" s="74">
        <v>1</v>
      </c>
      <c r="H11" s="55">
        <v>50</v>
      </c>
    </row>
    <row r="12" spans="1:8" ht="15.6" thickBot="1" x14ac:dyDescent="0.35">
      <c r="A12" s="55">
        <v>2</v>
      </c>
      <c r="B12" s="56" t="s">
        <v>143</v>
      </c>
      <c r="C12" s="15" t="s">
        <v>35</v>
      </c>
      <c r="D12" s="160" t="s">
        <v>179</v>
      </c>
      <c r="E12" s="18">
        <v>1</v>
      </c>
      <c r="F12" s="18">
        <v>3</v>
      </c>
      <c r="G12" s="74" t="s">
        <v>182</v>
      </c>
      <c r="H12" s="55">
        <v>35</v>
      </c>
    </row>
    <row r="13" spans="1:8" s="63" customFormat="1" ht="13.95" customHeight="1" thickBot="1" x14ac:dyDescent="0.3">
      <c r="A13" s="64"/>
      <c r="B13" s="61"/>
      <c r="C13" s="65"/>
      <c r="D13" s="66"/>
      <c r="E13" s="67"/>
      <c r="G13" s="170" t="s">
        <v>203</v>
      </c>
      <c r="H13" s="171">
        <f>SUM(H11:H12)</f>
        <v>85</v>
      </c>
    </row>
    <row r="14" spans="1:8" s="63" customFormat="1" ht="7.95" customHeight="1" x14ac:dyDescent="0.25">
      <c r="A14" s="64"/>
      <c r="B14" s="61"/>
      <c r="C14" s="65"/>
      <c r="D14" s="66"/>
      <c r="E14" s="67"/>
      <c r="G14" s="68"/>
    </row>
    <row r="15" spans="1:8" x14ac:dyDescent="0.3">
      <c r="A15" s="55">
        <v>1</v>
      </c>
      <c r="B15" s="56" t="s">
        <v>145</v>
      </c>
      <c r="C15" s="15" t="s">
        <v>28</v>
      </c>
      <c r="D15" s="160" t="s">
        <v>146</v>
      </c>
      <c r="E15" s="18">
        <v>3</v>
      </c>
      <c r="F15" s="18">
        <v>12</v>
      </c>
      <c r="G15" s="88" t="s">
        <v>102</v>
      </c>
      <c r="H15" s="55">
        <v>41</v>
      </c>
    </row>
    <row r="16" spans="1:8" ht="15.6" thickBot="1" x14ac:dyDescent="0.35">
      <c r="A16" s="55">
        <v>2</v>
      </c>
      <c r="B16" s="56" t="s">
        <v>144</v>
      </c>
      <c r="C16" s="15" t="s">
        <v>28</v>
      </c>
      <c r="D16" s="160" t="s">
        <v>119</v>
      </c>
      <c r="E16" s="18">
        <v>1</v>
      </c>
      <c r="F16" s="18">
        <v>7</v>
      </c>
      <c r="G16" s="57" t="s">
        <v>116</v>
      </c>
      <c r="H16" s="55">
        <v>38</v>
      </c>
    </row>
    <row r="17" spans="1:8" s="63" customFormat="1" ht="13.95" customHeight="1" thickBot="1" x14ac:dyDescent="0.3">
      <c r="A17" s="64"/>
      <c r="B17" s="61"/>
      <c r="C17" s="65"/>
      <c r="D17" s="66"/>
      <c r="E17" s="67"/>
      <c r="G17" s="170" t="s">
        <v>203</v>
      </c>
      <c r="H17" s="171">
        <f>SUM(H15:H16)</f>
        <v>79</v>
      </c>
    </row>
    <row r="18" spans="1:8" s="63" customFormat="1" ht="7.95" customHeight="1" x14ac:dyDescent="0.25">
      <c r="A18" s="64"/>
      <c r="B18" s="61"/>
      <c r="C18" s="65"/>
      <c r="D18" s="66"/>
      <c r="E18" s="67"/>
      <c r="G18" s="68"/>
    </row>
    <row r="19" spans="1:8" x14ac:dyDescent="0.3">
      <c r="A19" s="55">
        <v>1</v>
      </c>
      <c r="B19" s="56" t="s">
        <v>141</v>
      </c>
      <c r="C19" s="15" t="s">
        <v>26</v>
      </c>
      <c r="D19" s="160" t="s">
        <v>101</v>
      </c>
      <c r="E19" s="18">
        <v>2</v>
      </c>
      <c r="F19" s="18">
        <v>3</v>
      </c>
      <c r="G19" s="74">
        <v>2</v>
      </c>
      <c r="H19" s="55">
        <v>48</v>
      </c>
    </row>
    <row r="20" spans="1:8" ht="15.6" thickBot="1" x14ac:dyDescent="0.35">
      <c r="A20" s="55">
        <v>2</v>
      </c>
      <c r="B20" s="53" t="s">
        <v>142</v>
      </c>
      <c r="C20" s="15" t="s">
        <v>26</v>
      </c>
      <c r="D20" s="160" t="s">
        <v>101</v>
      </c>
      <c r="E20" s="18">
        <v>2</v>
      </c>
      <c r="F20" s="18">
        <v>3</v>
      </c>
      <c r="G20" s="57" t="s">
        <v>185</v>
      </c>
      <c r="H20" s="18">
        <v>25</v>
      </c>
    </row>
    <row r="21" spans="1:8" s="63" customFormat="1" ht="13.95" customHeight="1" thickBot="1" x14ac:dyDescent="0.3">
      <c r="A21" s="64"/>
      <c r="B21" s="61"/>
      <c r="C21" s="65"/>
      <c r="D21" s="66"/>
      <c r="E21" s="67"/>
      <c r="G21" s="170" t="s">
        <v>203</v>
      </c>
      <c r="H21" s="171">
        <f>SUM(H19:H20)</f>
        <v>73</v>
      </c>
    </row>
    <row r="22" spans="1:8" s="63" customFormat="1" ht="7.95" customHeight="1" x14ac:dyDescent="0.25">
      <c r="A22" s="64"/>
      <c r="B22" s="61"/>
      <c r="C22" s="65"/>
      <c r="D22" s="66"/>
      <c r="E22" s="67"/>
      <c r="G22" s="68"/>
    </row>
    <row r="23" spans="1:8" x14ac:dyDescent="0.3">
      <c r="A23" s="55">
        <v>1</v>
      </c>
      <c r="B23" s="53" t="s">
        <v>173</v>
      </c>
      <c r="C23" s="15" t="s">
        <v>171</v>
      </c>
      <c r="D23" s="160" t="s">
        <v>24</v>
      </c>
      <c r="E23" s="160">
        <v>1</v>
      </c>
      <c r="F23" s="160">
        <v>9</v>
      </c>
      <c r="G23" s="54" t="s">
        <v>103</v>
      </c>
      <c r="H23" s="160">
        <v>43</v>
      </c>
    </row>
    <row r="24" spans="1:8" ht="15.6" thickBot="1" x14ac:dyDescent="0.35">
      <c r="A24" s="55">
        <v>2</v>
      </c>
      <c r="B24" s="56" t="s">
        <v>126</v>
      </c>
      <c r="C24" s="15" t="s">
        <v>171</v>
      </c>
      <c r="D24" s="160" t="s">
        <v>24</v>
      </c>
      <c r="E24" s="18">
        <v>1</v>
      </c>
      <c r="F24" s="18">
        <v>2</v>
      </c>
      <c r="G24" s="57" t="s">
        <v>184</v>
      </c>
      <c r="H24" s="89">
        <v>29</v>
      </c>
    </row>
    <row r="25" spans="1:8" s="63" customFormat="1" ht="13.95" customHeight="1" thickBot="1" x14ac:dyDescent="0.3">
      <c r="A25" s="64"/>
      <c r="B25" s="61"/>
      <c r="C25" s="65"/>
      <c r="D25" s="66"/>
      <c r="E25" s="67"/>
      <c r="G25" s="170" t="s">
        <v>203</v>
      </c>
      <c r="H25" s="171">
        <f>SUM(H23:H24)</f>
        <v>72</v>
      </c>
    </row>
    <row r="26" spans="1:8" s="63" customFormat="1" ht="7.95" customHeight="1" x14ac:dyDescent="0.25">
      <c r="A26" s="64"/>
      <c r="B26" s="61"/>
      <c r="C26" s="65"/>
      <c r="D26" s="66"/>
      <c r="E26" s="67"/>
      <c r="G26" s="68"/>
    </row>
    <row r="27" spans="1:8" x14ac:dyDescent="0.3">
      <c r="A27" s="55">
        <v>1</v>
      </c>
      <c r="B27" s="53" t="s">
        <v>132</v>
      </c>
      <c r="C27" s="15" t="s">
        <v>25</v>
      </c>
      <c r="D27" s="160" t="s">
        <v>104</v>
      </c>
      <c r="E27" s="160">
        <v>1</v>
      </c>
      <c r="F27" s="160">
        <v>2</v>
      </c>
      <c r="G27" s="74">
        <v>3</v>
      </c>
      <c r="H27" s="55">
        <v>46</v>
      </c>
    </row>
    <row r="28" spans="1:8" ht="15.6" thickBot="1" x14ac:dyDescent="0.35">
      <c r="A28" s="55">
        <v>2</v>
      </c>
      <c r="B28" s="56" t="s">
        <v>133</v>
      </c>
      <c r="C28" s="15" t="s">
        <v>25</v>
      </c>
      <c r="D28" s="160" t="s">
        <v>104</v>
      </c>
      <c r="E28" s="18">
        <v>1</v>
      </c>
      <c r="F28" s="18">
        <v>2</v>
      </c>
      <c r="G28" s="57" t="s">
        <v>185</v>
      </c>
      <c r="H28" s="18">
        <v>25</v>
      </c>
    </row>
    <row r="29" spans="1:8" s="63" customFormat="1" ht="13.95" customHeight="1" thickBot="1" x14ac:dyDescent="0.3">
      <c r="A29" s="64"/>
      <c r="B29" s="61"/>
      <c r="C29" s="65"/>
      <c r="D29" s="66"/>
      <c r="E29" s="67"/>
      <c r="G29" s="170" t="s">
        <v>203</v>
      </c>
      <c r="H29" s="171">
        <f>SUM(H27:H28)</f>
        <v>71</v>
      </c>
    </row>
    <row r="30" spans="1:8" s="63" customFormat="1" ht="7.95" customHeight="1" x14ac:dyDescent="0.25">
      <c r="A30" s="64"/>
      <c r="B30" s="61"/>
      <c r="C30" s="65"/>
      <c r="D30" s="66"/>
      <c r="E30" s="67"/>
      <c r="G30" s="68"/>
    </row>
    <row r="31" spans="1:8" x14ac:dyDescent="0.3">
      <c r="A31" s="55">
        <v>1</v>
      </c>
      <c r="B31" s="56" t="s">
        <v>140</v>
      </c>
      <c r="C31" s="15" t="s">
        <v>29</v>
      </c>
      <c r="D31" s="160" t="s">
        <v>139</v>
      </c>
      <c r="E31" s="18">
        <v>2</v>
      </c>
      <c r="F31" s="18">
        <v>1</v>
      </c>
      <c r="G31" s="57" t="s">
        <v>116</v>
      </c>
      <c r="H31" s="55">
        <v>38</v>
      </c>
    </row>
    <row r="32" spans="1:8" ht="15.6" thickBot="1" x14ac:dyDescent="0.35">
      <c r="A32" s="55">
        <v>2</v>
      </c>
      <c r="B32" s="53" t="s">
        <v>138</v>
      </c>
      <c r="C32" s="15" t="s">
        <v>29</v>
      </c>
      <c r="D32" s="160" t="s">
        <v>139</v>
      </c>
      <c r="E32" s="160">
        <v>1</v>
      </c>
      <c r="F32" s="160">
        <v>2</v>
      </c>
      <c r="G32" s="57" t="s">
        <v>184</v>
      </c>
      <c r="H32" s="18">
        <v>29</v>
      </c>
    </row>
    <row r="33" spans="1:8" s="63" customFormat="1" ht="13.95" customHeight="1" thickBot="1" x14ac:dyDescent="0.3">
      <c r="A33" s="64"/>
      <c r="B33" s="61"/>
      <c r="C33" s="65"/>
      <c r="D33" s="66"/>
      <c r="E33" s="67"/>
      <c r="G33" s="170" t="s">
        <v>203</v>
      </c>
      <c r="H33" s="171">
        <f>SUM(H31:H32)</f>
        <v>67</v>
      </c>
    </row>
    <row r="34" spans="1:8" s="63" customFormat="1" ht="7.95" customHeight="1" x14ac:dyDescent="0.25">
      <c r="A34" s="64"/>
      <c r="B34" s="61"/>
      <c r="C34" s="65"/>
      <c r="D34" s="66"/>
      <c r="E34" s="67"/>
      <c r="G34" s="68"/>
    </row>
    <row r="35" spans="1:8" x14ac:dyDescent="0.3">
      <c r="A35" s="55">
        <v>1</v>
      </c>
      <c r="B35" s="53" t="s">
        <v>136</v>
      </c>
      <c r="C35" s="15" t="s">
        <v>23</v>
      </c>
      <c r="D35" s="160" t="s">
        <v>137</v>
      </c>
      <c r="E35" s="160">
        <v>1</v>
      </c>
      <c r="F35" s="160">
        <v>1</v>
      </c>
      <c r="G35" s="74" t="s">
        <v>182</v>
      </c>
      <c r="H35" s="55">
        <v>35</v>
      </c>
    </row>
    <row r="36" spans="1:8" ht="15.6" thickBot="1" x14ac:dyDescent="0.35">
      <c r="A36" s="55">
        <v>2</v>
      </c>
      <c r="B36" s="56" t="s">
        <v>135</v>
      </c>
      <c r="C36" s="15" t="s">
        <v>23</v>
      </c>
      <c r="D36" s="160" t="s">
        <v>178</v>
      </c>
      <c r="E36" s="18">
        <v>1</v>
      </c>
      <c r="F36" s="18">
        <v>5</v>
      </c>
      <c r="G36" s="57" t="s">
        <v>184</v>
      </c>
      <c r="H36" s="18">
        <v>29</v>
      </c>
    </row>
    <row r="37" spans="1:8" s="63" customFormat="1" ht="13.95" customHeight="1" thickBot="1" x14ac:dyDescent="0.3">
      <c r="A37" s="64"/>
      <c r="B37" s="61"/>
      <c r="C37" s="65"/>
      <c r="D37" s="66"/>
      <c r="E37" s="67"/>
      <c r="G37" s="170" t="s">
        <v>203</v>
      </c>
      <c r="H37" s="171">
        <f>SUM(H35:H36)</f>
        <v>64</v>
      </c>
    </row>
    <row r="38" spans="1:8" s="63" customFormat="1" ht="7.95" customHeight="1" x14ac:dyDescent="0.25">
      <c r="A38" s="64"/>
      <c r="B38" s="61"/>
      <c r="C38" s="65"/>
      <c r="D38" s="66"/>
      <c r="E38" s="67"/>
      <c r="G38" s="68"/>
    </row>
    <row r="39" spans="1:8" x14ac:dyDescent="0.3">
      <c r="A39" s="55">
        <v>1</v>
      </c>
      <c r="B39" s="53" t="s">
        <v>129</v>
      </c>
      <c r="C39" s="58" t="s">
        <v>31</v>
      </c>
      <c r="D39" s="160" t="s">
        <v>107</v>
      </c>
      <c r="E39" s="160">
        <v>1</v>
      </c>
      <c r="F39" s="160">
        <v>2</v>
      </c>
      <c r="G39" s="57" t="s">
        <v>116</v>
      </c>
      <c r="H39" s="55">
        <v>38</v>
      </c>
    </row>
    <row r="40" spans="1:8" ht="15.6" thickBot="1" x14ac:dyDescent="0.35">
      <c r="A40" s="55">
        <v>2</v>
      </c>
      <c r="B40" s="53" t="s">
        <v>128</v>
      </c>
      <c r="C40" s="58" t="s">
        <v>31</v>
      </c>
      <c r="D40" s="160" t="s">
        <v>107</v>
      </c>
      <c r="E40" s="160">
        <v>3</v>
      </c>
      <c r="F40" s="160">
        <v>2</v>
      </c>
      <c r="G40" s="57" t="s">
        <v>185</v>
      </c>
      <c r="H40" s="18">
        <v>25</v>
      </c>
    </row>
    <row r="41" spans="1:8" s="63" customFormat="1" ht="13.95" customHeight="1" thickBot="1" x14ac:dyDescent="0.3">
      <c r="A41" s="64"/>
      <c r="B41" s="61"/>
      <c r="C41" s="65"/>
      <c r="D41" s="66"/>
      <c r="E41" s="67"/>
      <c r="G41" s="170" t="s">
        <v>203</v>
      </c>
      <c r="H41" s="171">
        <f>SUM(H39:H40)</f>
        <v>63</v>
      </c>
    </row>
    <row r="42" spans="1:8" x14ac:dyDescent="0.3">
      <c r="A42" s="55">
        <v>1</v>
      </c>
      <c r="B42" s="56" t="s">
        <v>174</v>
      </c>
      <c r="C42" s="15" t="s">
        <v>172</v>
      </c>
      <c r="D42" s="160" t="s">
        <v>33</v>
      </c>
      <c r="E42" s="18">
        <v>1</v>
      </c>
      <c r="F42" s="18">
        <v>5</v>
      </c>
      <c r="G42" s="57" t="s">
        <v>116</v>
      </c>
      <c r="H42" s="55">
        <v>38</v>
      </c>
    </row>
    <row r="43" spans="1:8" ht="15.6" thickBot="1" x14ac:dyDescent="0.35">
      <c r="A43" s="55">
        <v>2</v>
      </c>
      <c r="B43" s="56" t="s">
        <v>127</v>
      </c>
      <c r="C43" s="15" t="s">
        <v>172</v>
      </c>
      <c r="D43" s="160" t="s">
        <v>33</v>
      </c>
      <c r="E43" s="18">
        <v>1</v>
      </c>
      <c r="F43" s="18">
        <v>6</v>
      </c>
      <c r="G43" s="57" t="s">
        <v>185</v>
      </c>
      <c r="H43" s="18">
        <v>25</v>
      </c>
    </row>
    <row r="44" spans="1:8" s="63" customFormat="1" ht="13.95" customHeight="1" thickBot="1" x14ac:dyDescent="0.3">
      <c r="A44" s="64"/>
      <c r="B44" s="61"/>
      <c r="C44" s="65"/>
      <c r="D44" s="66"/>
      <c r="E44" s="67"/>
      <c r="G44" s="170" t="s">
        <v>203</v>
      </c>
      <c r="H44" s="171">
        <f>SUM(H42:H43)</f>
        <v>63</v>
      </c>
    </row>
    <row r="45" spans="1:8" s="63" customFormat="1" ht="7.95" customHeight="1" x14ac:dyDescent="0.25">
      <c r="A45" s="64"/>
      <c r="B45" s="61"/>
      <c r="C45" s="65"/>
      <c r="D45" s="66"/>
      <c r="E45" s="67"/>
      <c r="G45" s="68"/>
    </row>
    <row r="46" spans="1:8" x14ac:dyDescent="0.3">
      <c r="A46" s="55">
        <v>1</v>
      </c>
      <c r="B46" s="53" t="s">
        <v>130</v>
      </c>
      <c r="C46" s="15" t="s">
        <v>30</v>
      </c>
      <c r="D46" s="160" t="s">
        <v>175</v>
      </c>
      <c r="E46" s="160">
        <v>1</v>
      </c>
      <c r="F46" s="160">
        <v>2</v>
      </c>
      <c r="G46" s="74" t="s">
        <v>183</v>
      </c>
      <c r="H46" s="160">
        <v>33</v>
      </c>
    </row>
    <row r="47" spans="1:8" ht="15.6" thickBot="1" x14ac:dyDescent="0.35">
      <c r="A47" s="55">
        <v>2</v>
      </c>
      <c r="B47" s="53" t="s">
        <v>131</v>
      </c>
      <c r="C47" s="15" t="s">
        <v>30</v>
      </c>
      <c r="D47" s="160" t="s">
        <v>175</v>
      </c>
      <c r="E47" s="160">
        <v>1</v>
      </c>
      <c r="F47" s="160">
        <v>2</v>
      </c>
      <c r="G47" s="57" t="s">
        <v>184</v>
      </c>
      <c r="H47" s="18">
        <v>29</v>
      </c>
    </row>
    <row r="48" spans="1:8" s="63" customFormat="1" ht="13.95" customHeight="1" thickBot="1" x14ac:dyDescent="0.3">
      <c r="A48" s="64"/>
      <c r="B48" s="61"/>
      <c r="C48" s="65"/>
      <c r="D48" s="66"/>
      <c r="E48" s="67"/>
      <c r="G48" s="170" t="s">
        <v>203</v>
      </c>
      <c r="H48" s="171">
        <f>SUM(H46:H47)</f>
        <v>62</v>
      </c>
    </row>
    <row r="49" spans="1:8" s="63" customFormat="1" ht="7.95" customHeight="1" x14ac:dyDescent="0.25">
      <c r="A49" s="64"/>
      <c r="B49" s="61"/>
      <c r="C49" s="65"/>
      <c r="D49" s="66"/>
      <c r="E49" s="67"/>
      <c r="G49" s="68"/>
    </row>
    <row r="50" spans="1:8" x14ac:dyDescent="0.3">
      <c r="A50" s="55">
        <v>1</v>
      </c>
      <c r="B50" s="53" t="s">
        <v>180</v>
      </c>
      <c r="C50" s="15" t="s">
        <v>27</v>
      </c>
      <c r="D50" s="160" t="s">
        <v>108</v>
      </c>
      <c r="E50" s="160">
        <v>1</v>
      </c>
      <c r="F50" s="160">
        <v>1</v>
      </c>
      <c r="G50" s="74" t="s">
        <v>183</v>
      </c>
      <c r="H50" s="160">
        <v>33</v>
      </c>
    </row>
    <row r="51" spans="1:8" ht="15.6" thickBot="1" x14ac:dyDescent="0.35">
      <c r="A51" s="55">
        <v>2</v>
      </c>
      <c r="B51" s="56" t="s">
        <v>181</v>
      </c>
      <c r="C51" s="15" t="s">
        <v>27</v>
      </c>
      <c r="D51" s="160" t="s">
        <v>108</v>
      </c>
      <c r="E51" s="18">
        <v>1</v>
      </c>
      <c r="F51" s="18">
        <v>2</v>
      </c>
      <c r="G51" s="57" t="s">
        <v>184</v>
      </c>
      <c r="H51" s="18">
        <v>29</v>
      </c>
    </row>
    <row r="52" spans="1:8" s="63" customFormat="1" ht="13.95" customHeight="1" thickBot="1" x14ac:dyDescent="0.3">
      <c r="A52" s="64"/>
      <c r="B52" s="61"/>
      <c r="C52" s="65"/>
      <c r="D52" s="66"/>
      <c r="E52" s="67"/>
      <c r="G52" s="170" t="s">
        <v>203</v>
      </c>
      <c r="H52" s="171">
        <f>SUM(H50:H51)</f>
        <v>62</v>
      </c>
    </row>
    <row r="53" spans="1:8" s="63" customFormat="1" ht="7.95" customHeight="1" x14ac:dyDescent="0.25">
      <c r="A53" s="64"/>
      <c r="B53" s="61"/>
      <c r="C53" s="65"/>
      <c r="D53" s="66"/>
      <c r="E53" s="67"/>
      <c r="G53" s="68"/>
    </row>
    <row r="54" spans="1:8" ht="15.6" thickBot="1" x14ac:dyDescent="0.35">
      <c r="A54" s="55">
        <v>1</v>
      </c>
      <c r="B54" s="56" t="s">
        <v>118</v>
      </c>
      <c r="C54" s="58" t="s">
        <v>32</v>
      </c>
      <c r="D54" s="160" t="s">
        <v>117</v>
      </c>
      <c r="E54" s="18">
        <v>2</v>
      </c>
      <c r="F54" s="18">
        <v>2</v>
      </c>
      <c r="G54" s="88" t="s">
        <v>102</v>
      </c>
      <c r="H54" s="55">
        <v>41</v>
      </c>
    </row>
    <row r="55" spans="1:8" s="63" customFormat="1" ht="13.95" customHeight="1" thickBot="1" x14ac:dyDescent="0.3">
      <c r="A55" s="64"/>
      <c r="B55" s="61"/>
      <c r="C55" s="65"/>
      <c r="D55" s="66"/>
      <c r="E55" s="67"/>
      <c r="G55" s="170" t="s">
        <v>203</v>
      </c>
      <c r="H55" s="171">
        <v>41</v>
      </c>
    </row>
    <row r="56" spans="1:8" s="63" customFormat="1" ht="7.95" customHeight="1" x14ac:dyDescent="0.25">
      <c r="A56" s="64"/>
      <c r="B56" s="61"/>
      <c r="C56" s="65"/>
      <c r="D56" s="66"/>
      <c r="E56" s="67"/>
      <c r="G56" s="68"/>
    </row>
    <row r="57" spans="1:8" s="63" customFormat="1" ht="12" customHeight="1" x14ac:dyDescent="0.25">
      <c r="A57" s="64"/>
      <c r="B57" s="61"/>
      <c r="C57" s="65"/>
      <c r="D57" s="66"/>
      <c r="E57" s="67"/>
      <c r="G57" s="68"/>
    </row>
    <row r="58" spans="1:8" s="63" customFormat="1" ht="17.399999999999999" x14ac:dyDescent="0.3">
      <c r="A58" s="60" t="s">
        <v>83</v>
      </c>
      <c r="B58" s="61"/>
      <c r="C58" s="65"/>
      <c r="D58" s="67"/>
      <c r="G58" s="62"/>
      <c r="H58" s="87" t="s">
        <v>105</v>
      </c>
    </row>
  </sheetData>
  <sortState ref="A7:H31">
    <sortCondition ref="C7:C31"/>
    <sortCondition descending="1" ref="H7:H31"/>
  </sortState>
  <mergeCells count="3">
    <mergeCell ref="A1:H1"/>
    <mergeCell ref="A2:H2"/>
    <mergeCell ref="A3:H3"/>
  </mergeCells>
  <printOptions horizontalCentered="1"/>
  <pageMargins left="0.78740157480314965" right="0.27559055118110237" top="0.31496062992125984" bottom="0.27559055118110237" header="0.23622047244094491" footer="0.19685039370078741"/>
  <pageSetup paperSize="9" scale="9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T135"/>
  <sheetViews>
    <sheetView topLeftCell="A4" zoomScale="40" zoomScaleNormal="40" workbookViewId="0">
      <selection activeCell="P29" sqref="P29"/>
    </sheetView>
  </sheetViews>
  <sheetFormatPr defaultColWidth="8.88671875" defaultRowHeight="14.4" x14ac:dyDescent="0.3"/>
  <cols>
    <col min="1" max="1" width="5.44140625" style="30" customWidth="1"/>
    <col min="2" max="2" width="22.109375" style="30" customWidth="1"/>
    <col min="3" max="3" width="4.6640625" style="31" customWidth="1"/>
    <col min="4" max="4" width="22.109375" style="30" customWidth="1"/>
    <col min="5" max="5" width="4.44140625" style="31" customWidth="1"/>
    <col min="6" max="6" width="22.109375" style="30" customWidth="1"/>
    <col min="7" max="7" width="4.44140625" style="30" customWidth="1"/>
    <col min="8" max="8" width="22.109375" style="30" customWidth="1"/>
    <col min="9" max="9" width="4.44140625" style="31" customWidth="1"/>
    <col min="10" max="10" width="22.109375" style="30" customWidth="1"/>
    <col min="11" max="11" width="4.44140625" style="30" customWidth="1"/>
    <col min="12" max="12" width="22.109375" style="30" customWidth="1"/>
    <col min="13" max="13" width="8.109375" style="30" customWidth="1"/>
    <col min="14" max="14" width="22.109375" style="30" customWidth="1"/>
    <col min="15" max="15" width="4.44140625" style="30" customWidth="1"/>
    <col min="16" max="16" width="22.109375" style="30" customWidth="1"/>
    <col min="17" max="17" width="4.6640625" style="30" customWidth="1"/>
    <col min="18" max="18" width="17.44140625" style="30" customWidth="1"/>
    <col min="19" max="19" width="6.33203125" style="30" customWidth="1"/>
    <col min="20" max="20" width="6" style="30" customWidth="1"/>
    <col min="21" max="16384" width="8.88671875" style="30"/>
  </cols>
  <sheetData>
    <row r="1" spans="1:20" s="20" customFormat="1" ht="34.5" customHeight="1" x14ac:dyDescent="0.3">
      <c r="A1" s="209" t="s">
        <v>106</v>
      </c>
      <c r="B1" s="209"/>
      <c r="C1" s="209"/>
      <c r="D1" s="209"/>
      <c r="E1" s="209"/>
      <c r="F1" s="209"/>
      <c r="G1" s="209"/>
      <c r="H1" s="209"/>
      <c r="I1" s="209"/>
      <c r="J1" s="209"/>
      <c r="K1" s="209"/>
      <c r="L1" s="209"/>
      <c r="M1" s="209"/>
      <c r="N1" s="209"/>
      <c r="O1" s="209"/>
      <c r="P1" s="209"/>
      <c r="Q1" s="209"/>
      <c r="R1" s="209"/>
      <c r="S1" s="70"/>
      <c r="T1" s="19"/>
    </row>
    <row r="2" spans="1:20" s="20" customFormat="1" ht="19.95" customHeight="1" x14ac:dyDescent="0.3">
      <c r="A2" s="159"/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59"/>
      <c r="R2" s="70"/>
      <c r="S2" s="70"/>
      <c r="T2" s="19"/>
    </row>
    <row r="3" spans="1:20" s="22" customFormat="1" ht="61.2" x14ac:dyDescent="1.1000000000000001">
      <c r="A3" s="207" t="s">
        <v>123</v>
      </c>
      <c r="B3" s="207"/>
      <c r="C3" s="207"/>
      <c r="D3" s="207"/>
      <c r="E3" s="207"/>
      <c r="F3" s="207"/>
      <c r="G3" s="207"/>
      <c r="H3" s="207"/>
      <c r="I3" s="207"/>
      <c r="J3" s="207" t="b">
        <v>0</v>
      </c>
      <c r="K3" s="207"/>
      <c r="L3" s="207"/>
      <c r="M3" s="207"/>
      <c r="N3" s="207"/>
      <c r="O3" s="207"/>
      <c r="P3" s="207"/>
      <c r="Q3" s="71"/>
      <c r="R3" s="71"/>
      <c r="S3" s="71"/>
      <c r="T3" s="21"/>
    </row>
    <row r="4" spans="1:20" s="157" customFormat="1" ht="26.25" customHeight="1" x14ac:dyDescent="0.6">
      <c r="A4" s="151" t="s">
        <v>41</v>
      </c>
      <c r="B4" s="152"/>
      <c r="C4" s="153"/>
      <c r="D4" s="152"/>
      <c r="E4" s="153"/>
      <c r="F4" s="152"/>
      <c r="G4" s="152"/>
      <c r="H4" s="152"/>
      <c r="I4" s="153"/>
      <c r="J4" s="152"/>
      <c r="K4" s="154"/>
      <c r="L4" s="152"/>
      <c r="M4" s="152"/>
      <c r="N4" s="152"/>
      <c r="O4" s="152"/>
      <c r="P4" s="155" t="s">
        <v>202</v>
      </c>
      <c r="Q4" s="155"/>
      <c r="R4" s="156"/>
      <c r="T4" s="152"/>
    </row>
    <row r="5" spans="1:20" s="24" customFormat="1" ht="45" x14ac:dyDescent="0.3">
      <c r="A5" s="208" t="s">
        <v>125</v>
      </c>
      <c r="B5" s="208"/>
      <c r="C5" s="208"/>
      <c r="D5" s="208"/>
      <c r="E5" s="208"/>
      <c r="F5" s="208"/>
      <c r="G5" s="208"/>
      <c r="H5" s="208"/>
      <c r="I5" s="208"/>
      <c r="J5" s="208"/>
      <c r="K5" s="208"/>
      <c r="L5" s="208"/>
      <c r="M5" s="208"/>
      <c r="N5" s="208"/>
      <c r="O5" s="208"/>
      <c r="P5" s="208"/>
      <c r="Q5" s="208"/>
      <c r="R5" s="208"/>
      <c r="S5" s="208"/>
      <c r="T5" s="23"/>
    </row>
    <row r="6" spans="1:20" s="29" customFormat="1" ht="30" x14ac:dyDescent="0.5">
      <c r="A6" s="25" t="s">
        <v>42</v>
      </c>
      <c r="B6" s="26"/>
      <c r="C6" s="27"/>
      <c r="D6" s="28"/>
      <c r="E6" s="27"/>
      <c r="F6" s="27"/>
      <c r="G6" s="27"/>
      <c r="H6" s="27"/>
      <c r="I6" s="27"/>
      <c r="L6" s="28"/>
      <c r="M6" s="27"/>
      <c r="N6" s="27"/>
    </row>
    <row r="7" spans="1:20" s="69" customFormat="1" ht="22.8" x14ac:dyDescent="0.4">
      <c r="A7" s="120"/>
      <c r="B7" s="121" t="s">
        <v>1</v>
      </c>
      <c r="C7" s="122"/>
      <c r="D7" s="121" t="s">
        <v>2</v>
      </c>
      <c r="E7" s="122"/>
      <c r="F7" s="120"/>
      <c r="G7" s="120"/>
      <c r="H7" s="121"/>
      <c r="I7" s="122"/>
      <c r="J7" s="120"/>
      <c r="K7" s="123"/>
      <c r="L7" s="121"/>
      <c r="M7" s="120"/>
      <c r="N7" s="121"/>
      <c r="O7" s="120"/>
      <c r="P7" s="121"/>
      <c r="Q7" s="120"/>
      <c r="R7" s="120"/>
    </row>
    <row r="8" spans="1:20" ht="11.25" customHeight="1" x14ac:dyDescent="0.4">
      <c r="A8" s="120"/>
      <c r="B8" s="120"/>
      <c r="C8" s="122"/>
      <c r="D8" s="120"/>
      <c r="E8" s="122"/>
      <c r="F8" s="120"/>
      <c r="G8" s="120"/>
      <c r="H8" s="120"/>
      <c r="I8" s="122"/>
      <c r="J8" s="120"/>
      <c r="K8" s="123"/>
      <c r="L8" s="120"/>
      <c r="M8" s="120"/>
      <c r="N8" s="120"/>
      <c r="O8" s="120"/>
      <c r="P8" s="120"/>
      <c r="Q8" s="120"/>
      <c r="R8" s="120"/>
    </row>
    <row r="9" spans="1:20" ht="24.75" customHeight="1" thickBot="1" x14ac:dyDescent="0.45">
      <c r="A9" s="120">
        <f>IF($B$131=TRUE,1,"")</f>
        <v>1</v>
      </c>
      <c r="B9" s="124" t="s">
        <v>147</v>
      </c>
      <c r="C9" s="125"/>
      <c r="D9" s="120"/>
      <c r="E9" s="122"/>
      <c r="F9" s="120"/>
      <c r="G9" s="120"/>
      <c r="H9" s="120"/>
      <c r="I9" s="122"/>
      <c r="J9" s="120"/>
      <c r="K9" s="120"/>
      <c r="L9" s="123"/>
      <c r="M9" s="120"/>
      <c r="N9" s="120"/>
      <c r="O9" s="120"/>
      <c r="P9" s="120"/>
      <c r="Q9" s="120"/>
      <c r="R9" s="120"/>
    </row>
    <row r="10" spans="1:20" ht="24.75" customHeight="1" thickBot="1" x14ac:dyDescent="0.45">
      <c r="A10" s="126"/>
      <c r="B10" s="127">
        <v>1</v>
      </c>
      <c r="C10" s="128"/>
      <c r="D10" s="124" t="s">
        <v>147</v>
      </c>
      <c r="E10" s="125"/>
      <c r="F10" s="120"/>
      <c r="G10" s="120"/>
      <c r="H10" s="120"/>
      <c r="I10" s="122"/>
      <c r="J10" s="120"/>
      <c r="K10" s="120"/>
      <c r="L10" s="120"/>
      <c r="M10" s="122"/>
      <c r="N10" s="120"/>
      <c r="O10" s="120"/>
      <c r="P10" s="120"/>
      <c r="Q10" s="120"/>
      <c r="R10" s="120"/>
    </row>
    <row r="11" spans="1:20" ht="24.75" customHeight="1" thickBot="1" x14ac:dyDescent="0.45">
      <c r="A11" s="120">
        <f>IF($B$131=TRUE,32,"")</f>
        <v>32</v>
      </c>
      <c r="B11" s="124" t="s">
        <v>147</v>
      </c>
      <c r="C11" s="129"/>
      <c r="D11" s="130"/>
      <c r="E11" s="131"/>
      <c r="F11" s="120"/>
      <c r="G11" s="120"/>
      <c r="H11" s="120"/>
      <c r="I11" s="122"/>
      <c r="J11" s="120"/>
      <c r="K11" s="120"/>
      <c r="L11" s="120"/>
      <c r="M11" s="120"/>
      <c r="N11" s="122"/>
      <c r="O11" s="120"/>
      <c r="P11" s="120"/>
      <c r="Q11" s="120"/>
      <c r="R11" s="120"/>
    </row>
    <row r="12" spans="1:20" ht="24.75" customHeight="1" thickBot="1" x14ac:dyDescent="0.45">
      <c r="A12" s="120"/>
      <c r="B12" s="120"/>
      <c r="C12" s="122"/>
      <c r="D12" s="127">
        <v>25</v>
      </c>
      <c r="E12" s="122"/>
      <c r="F12" s="132" t="s">
        <v>148</v>
      </c>
      <c r="G12" s="133"/>
      <c r="H12" s="133"/>
      <c r="I12" s="125">
        <v>0</v>
      </c>
      <c r="J12" s="120"/>
      <c r="K12" s="120"/>
      <c r="L12" s="120"/>
      <c r="M12" s="120"/>
      <c r="N12" s="122"/>
      <c r="O12" s="120"/>
      <c r="P12" s="120"/>
      <c r="Q12" s="120"/>
      <c r="R12" s="120"/>
    </row>
    <row r="13" spans="1:20" ht="24.75" customHeight="1" thickBot="1" x14ac:dyDescent="0.45">
      <c r="A13" s="120">
        <f>IF($B$131=TRUE,16,"")</f>
        <v>16</v>
      </c>
      <c r="B13" s="124" t="s">
        <v>148</v>
      </c>
      <c r="C13" s="125"/>
      <c r="D13" s="134"/>
      <c r="E13" s="135"/>
      <c r="F13" s="120"/>
      <c r="G13" s="120"/>
      <c r="H13" s="120"/>
      <c r="I13" s="131"/>
      <c r="J13" s="120"/>
      <c r="K13" s="120"/>
      <c r="L13" s="120"/>
      <c r="M13" s="120"/>
      <c r="N13" s="122"/>
      <c r="O13" s="120"/>
      <c r="P13" s="120"/>
      <c r="Q13" s="120"/>
      <c r="R13" s="120"/>
    </row>
    <row r="14" spans="1:20" ht="24.75" customHeight="1" thickBot="1" x14ac:dyDescent="0.45">
      <c r="A14" s="126"/>
      <c r="B14" s="127">
        <f>IF($B$130=TRUE,B10+1,"")</f>
        <v>2</v>
      </c>
      <c r="C14" s="128"/>
      <c r="D14" s="124" t="s">
        <v>148</v>
      </c>
      <c r="E14" s="129"/>
      <c r="F14" s="120"/>
      <c r="G14" s="120"/>
      <c r="H14" s="120"/>
      <c r="I14" s="135"/>
      <c r="J14" s="120"/>
      <c r="K14" s="120"/>
      <c r="L14" s="120"/>
      <c r="M14" s="120"/>
      <c r="N14" s="120"/>
      <c r="O14" s="122"/>
      <c r="P14" s="120"/>
      <c r="Q14" s="120"/>
      <c r="R14" s="120"/>
    </row>
    <row r="15" spans="1:20" ht="24.75" customHeight="1" thickBot="1" x14ac:dyDescent="0.45">
      <c r="A15" s="120">
        <f>IF($B$131=TRUE,17,"")</f>
        <v>17</v>
      </c>
      <c r="B15" s="124" t="s">
        <v>147</v>
      </c>
      <c r="C15" s="129"/>
      <c r="D15" s="136"/>
      <c r="E15" s="137"/>
      <c r="F15" s="120"/>
      <c r="G15" s="120"/>
      <c r="H15" s="120"/>
      <c r="I15" s="135"/>
      <c r="J15" s="120"/>
      <c r="K15" s="120"/>
      <c r="L15" s="120"/>
      <c r="M15" s="120"/>
      <c r="N15" s="120"/>
      <c r="O15" s="120"/>
      <c r="P15" s="120"/>
      <c r="Q15" s="120"/>
      <c r="R15" s="120"/>
      <c r="S15" s="35" t="s">
        <v>43</v>
      </c>
    </row>
    <row r="16" spans="1:20" ht="24.75" customHeight="1" thickBot="1" x14ac:dyDescent="0.45">
      <c r="A16" s="120"/>
      <c r="B16" s="134"/>
      <c r="C16" s="122"/>
      <c r="D16" s="134"/>
      <c r="E16" s="138"/>
      <c r="F16" s="120"/>
      <c r="G16" s="120"/>
      <c r="H16" s="139">
        <f>IF($B$130=TRUE,F125+1,"")</f>
        <v>41</v>
      </c>
      <c r="I16" s="135"/>
      <c r="J16" s="132" t="s">
        <v>149</v>
      </c>
      <c r="K16" s="133"/>
      <c r="L16" s="133"/>
      <c r="M16" s="125">
        <v>0</v>
      </c>
      <c r="N16" s="120"/>
      <c r="O16" s="120"/>
      <c r="P16" s="120"/>
      <c r="Q16" s="120"/>
      <c r="R16" s="120"/>
    </row>
    <row r="17" spans="1:18" ht="24.75" customHeight="1" thickBot="1" x14ac:dyDescent="0.45">
      <c r="A17" s="120">
        <f>IF($B$131=TRUE,8,"")</f>
        <v>8</v>
      </c>
      <c r="B17" s="124" t="s">
        <v>149</v>
      </c>
      <c r="C17" s="125"/>
      <c r="D17" s="134"/>
      <c r="E17" s="138"/>
      <c r="F17" s="120"/>
      <c r="G17" s="120"/>
      <c r="H17" s="120"/>
      <c r="I17" s="135"/>
      <c r="J17" s="120"/>
      <c r="K17" s="120"/>
      <c r="L17" s="120"/>
      <c r="M17" s="140"/>
      <c r="N17" s="120"/>
      <c r="O17" s="120"/>
      <c r="P17" s="120"/>
      <c r="Q17" s="120"/>
      <c r="R17" s="120"/>
    </row>
    <row r="18" spans="1:18" ht="24.75" customHeight="1" thickBot="1" x14ac:dyDescent="0.45">
      <c r="A18" s="126"/>
      <c r="B18" s="127">
        <f>IF($B$130=TRUE,B14+1,"")</f>
        <v>3</v>
      </c>
      <c r="C18" s="128"/>
      <c r="D18" s="124" t="s">
        <v>149</v>
      </c>
      <c r="E18" s="161">
        <v>2</v>
      </c>
      <c r="F18" s="120"/>
      <c r="G18" s="120"/>
      <c r="H18" s="120"/>
      <c r="I18" s="135"/>
      <c r="J18" s="120"/>
      <c r="K18" s="120"/>
      <c r="L18" s="120"/>
      <c r="M18" s="141"/>
      <c r="N18" s="120"/>
      <c r="O18" s="120"/>
      <c r="P18" s="120"/>
      <c r="Q18" s="120"/>
      <c r="R18" s="120"/>
    </row>
    <row r="19" spans="1:18" ht="24.75" customHeight="1" thickBot="1" x14ac:dyDescent="0.45">
      <c r="A19" s="120">
        <f>IF($B$131=TRUE,25,"")</f>
        <v>25</v>
      </c>
      <c r="B19" s="124" t="s">
        <v>147</v>
      </c>
      <c r="C19" s="129"/>
      <c r="D19" s="130"/>
      <c r="E19" s="131"/>
      <c r="F19" s="120"/>
      <c r="G19" s="120"/>
      <c r="H19" s="120"/>
      <c r="I19" s="135"/>
      <c r="J19" s="120"/>
      <c r="K19" s="120"/>
      <c r="L19" s="120"/>
      <c r="M19" s="135"/>
      <c r="N19" s="120"/>
      <c r="O19" s="120"/>
      <c r="P19" s="120"/>
      <c r="Q19" s="120"/>
      <c r="R19" s="120"/>
    </row>
    <row r="20" spans="1:18" ht="24.75" customHeight="1" thickBot="1" x14ac:dyDescent="0.45">
      <c r="A20" s="120"/>
      <c r="B20" s="120"/>
      <c r="C20" s="122"/>
      <c r="D20" s="139">
        <f>IF($B$130=TRUE,D12+1,"")</f>
        <v>26</v>
      </c>
      <c r="E20" s="122"/>
      <c r="F20" s="132" t="s">
        <v>149</v>
      </c>
      <c r="G20" s="133"/>
      <c r="H20" s="133"/>
      <c r="I20" s="162">
        <v>2</v>
      </c>
      <c r="J20" s="120"/>
      <c r="K20" s="120"/>
      <c r="L20" s="120"/>
      <c r="M20" s="135"/>
      <c r="N20" s="120"/>
      <c r="O20" s="120"/>
      <c r="P20" s="120"/>
      <c r="Q20" s="120"/>
      <c r="R20" s="120"/>
    </row>
    <row r="21" spans="1:18" ht="24.75" customHeight="1" thickBot="1" x14ac:dyDescent="0.45">
      <c r="A21" s="120">
        <f>IF($B$131=TRUE,9,"")</f>
        <v>9</v>
      </c>
      <c r="B21" s="124" t="s">
        <v>150</v>
      </c>
      <c r="C21" s="161">
        <v>2</v>
      </c>
      <c r="D21" s="134"/>
      <c r="E21" s="135"/>
      <c r="F21" s="120"/>
      <c r="G21" s="120"/>
      <c r="H21" s="120"/>
      <c r="I21" s="122"/>
      <c r="J21" s="120"/>
      <c r="K21" s="120"/>
      <c r="L21" s="120"/>
      <c r="M21" s="135"/>
      <c r="N21" s="120"/>
      <c r="O21" s="120"/>
      <c r="P21" s="120"/>
      <c r="Q21" s="120"/>
      <c r="R21" s="120"/>
    </row>
    <row r="22" spans="1:18" ht="24.75" customHeight="1" thickBot="1" x14ac:dyDescent="0.45">
      <c r="A22" s="126"/>
      <c r="B22" s="127">
        <f>IF($B$130=TRUE,B18+1,"")</f>
        <v>4</v>
      </c>
      <c r="C22" s="128"/>
      <c r="D22" s="124" t="s">
        <v>150</v>
      </c>
      <c r="E22" s="129">
        <v>0</v>
      </c>
      <c r="F22" s="120"/>
      <c r="G22" s="120"/>
      <c r="H22" s="120"/>
      <c r="I22" s="122"/>
      <c r="J22" s="120"/>
      <c r="K22" s="120"/>
      <c r="L22" s="120"/>
      <c r="M22" s="135"/>
      <c r="N22" s="120"/>
      <c r="O22" s="120"/>
      <c r="P22" s="120"/>
      <c r="Q22" s="120"/>
      <c r="R22" s="120"/>
    </row>
    <row r="23" spans="1:18" ht="24.75" customHeight="1" thickBot="1" x14ac:dyDescent="0.45">
      <c r="A23" s="120">
        <f>IF($B$131=TRUE,24,"")</f>
        <v>24</v>
      </c>
      <c r="B23" s="124" t="s">
        <v>167</v>
      </c>
      <c r="C23" s="129">
        <v>1</v>
      </c>
      <c r="D23" s="136"/>
      <c r="E23" s="137"/>
      <c r="F23" s="120"/>
      <c r="G23" s="120"/>
      <c r="H23" s="139"/>
      <c r="I23" s="122"/>
      <c r="J23" s="120"/>
      <c r="K23" s="120"/>
      <c r="L23" s="120"/>
      <c r="M23" s="135"/>
      <c r="N23" s="120"/>
      <c r="O23" s="120"/>
      <c r="P23" s="120"/>
      <c r="Q23" s="120"/>
      <c r="R23" s="120"/>
    </row>
    <row r="24" spans="1:18" ht="24.75" customHeight="1" thickBot="1" x14ac:dyDescent="0.45">
      <c r="A24" s="120"/>
      <c r="B24" s="134"/>
      <c r="C24" s="122"/>
      <c r="D24" s="134"/>
      <c r="E24" s="138"/>
      <c r="F24" s="120"/>
      <c r="G24" s="120"/>
      <c r="H24" s="139"/>
      <c r="I24" s="122"/>
      <c r="J24" s="120"/>
      <c r="K24" s="139"/>
      <c r="L24" s="139">
        <f>IF($B$130=TRUE,J124+1,"")</f>
        <v>53</v>
      </c>
      <c r="M24" s="135"/>
      <c r="N24" s="132" t="s">
        <v>152</v>
      </c>
      <c r="O24" s="161">
        <v>2</v>
      </c>
      <c r="P24" s="120"/>
      <c r="Q24" s="120"/>
      <c r="R24" s="120"/>
    </row>
    <row r="25" spans="1:18" ht="24.75" customHeight="1" thickBot="1" x14ac:dyDescent="0.45">
      <c r="A25" s="120">
        <f>IF($B$131=TRUE,4,"")</f>
        <v>4</v>
      </c>
      <c r="B25" s="124" t="s">
        <v>151</v>
      </c>
      <c r="C25" s="125">
        <v>0</v>
      </c>
      <c r="D25" s="134"/>
      <c r="E25" s="138"/>
      <c r="F25" s="120"/>
      <c r="G25" s="120"/>
      <c r="H25" s="139"/>
      <c r="I25" s="122"/>
      <c r="J25" s="120"/>
      <c r="K25" s="120"/>
      <c r="L25" s="120"/>
      <c r="M25" s="135"/>
      <c r="N25" s="120"/>
      <c r="O25" s="140"/>
      <c r="P25" s="120"/>
      <c r="Q25" s="120"/>
      <c r="R25" s="120"/>
    </row>
    <row r="26" spans="1:18" ht="24.75" customHeight="1" thickBot="1" x14ac:dyDescent="0.45">
      <c r="A26" s="126"/>
      <c r="B26" s="127">
        <f>IF($B$130=TRUE,B22+1,"")</f>
        <v>5</v>
      </c>
      <c r="C26" s="128"/>
      <c r="D26" s="124" t="s">
        <v>152</v>
      </c>
      <c r="E26" s="161">
        <v>2</v>
      </c>
      <c r="F26" s="120"/>
      <c r="G26" s="120"/>
      <c r="H26" s="120"/>
      <c r="I26" s="122"/>
      <c r="J26" s="120"/>
      <c r="K26" s="120"/>
      <c r="L26" s="120"/>
      <c r="M26" s="135"/>
      <c r="N26" s="120"/>
      <c r="O26" s="141"/>
      <c r="P26" s="120"/>
      <c r="Q26" s="120"/>
      <c r="R26" s="120"/>
    </row>
    <row r="27" spans="1:18" ht="24.75" customHeight="1" thickBot="1" x14ac:dyDescent="0.45">
      <c r="A27" s="120">
        <f>IF($B$131=TRUE,29,"")</f>
        <v>29</v>
      </c>
      <c r="B27" s="124" t="s">
        <v>152</v>
      </c>
      <c r="C27" s="162">
        <v>2</v>
      </c>
      <c r="D27" s="130"/>
      <c r="E27" s="135"/>
      <c r="F27" s="120"/>
      <c r="G27" s="120"/>
      <c r="H27" s="120"/>
      <c r="I27" s="122"/>
      <c r="J27" s="120"/>
      <c r="K27" s="120"/>
      <c r="L27" s="120"/>
      <c r="M27" s="135"/>
      <c r="N27" s="120"/>
      <c r="O27" s="135"/>
      <c r="P27" s="120"/>
      <c r="Q27" s="120"/>
      <c r="R27" s="120"/>
    </row>
    <row r="28" spans="1:18" ht="24.75" customHeight="1" thickBot="1" x14ac:dyDescent="0.45">
      <c r="A28" s="120"/>
      <c r="B28" s="120"/>
      <c r="C28" s="122"/>
      <c r="D28" s="139">
        <f>IF($B$130=TRUE,D20+1,"")</f>
        <v>27</v>
      </c>
      <c r="E28" s="122"/>
      <c r="F28" s="132" t="s">
        <v>152</v>
      </c>
      <c r="G28" s="133"/>
      <c r="H28" s="133"/>
      <c r="I28" s="161">
        <v>2</v>
      </c>
      <c r="J28" s="120"/>
      <c r="K28" s="120"/>
      <c r="L28" s="120"/>
      <c r="M28" s="135"/>
      <c r="N28" s="120"/>
      <c r="O28" s="135"/>
      <c r="P28" s="120"/>
      <c r="Q28" s="120"/>
      <c r="R28" s="120"/>
    </row>
    <row r="29" spans="1:18" ht="24.75" customHeight="1" thickBot="1" x14ac:dyDescent="0.45">
      <c r="A29" s="120">
        <f>IF($B$131=TRUE,13,"")</f>
        <v>13</v>
      </c>
      <c r="B29" s="124" t="s">
        <v>153</v>
      </c>
      <c r="C29" s="125">
        <v>0</v>
      </c>
      <c r="D29" s="130"/>
      <c r="E29" s="135"/>
      <c r="F29" s="120"/>
      <c r="G29" s="120"/>
      <c r="H29" s="120"/>
      <c r="I29" s="142"/>
      <c r="J29" s="120"/>
      <c r="K29" s="120"/>
      <c r="L29" s="120"/>
      <c r="M29" s="135"/>
      <c r="N29" s="120"/>
      <c r="O29" s="135"/>
      <c r="P29" s="120"/>
      <c r="Q29" s="120"/>
      <c r="R29" s="120"/>
    </row>
    <row r="30" spans="1:18" ht="24.75" customHeight="1" thickBot="1" x14ac:dyDescent="0.45">
      <c r="A30" s="126"/>
      <c r="B30" s="127">
        <f>IF($B$130=TRUE,B26+1,"")</f>
        <v>6</v>
      </c>
      <c r="C30" s="128"/>
      <c r="D30" s="124" t="s">
        <v>154</v>
      </c>
      <c r="E30" s="129">
        <v>0</v>
      </c>
      <c r="F30" s="120"/>
      <c r="G30" s="120"/>
      <c r="H30" s="120"/>
      <c r="I30" s="135"/>
      <c r="J30" s="120"/>
      <c r="K30" s="120"/>
      <c r="L30" s="120"/>
      <c r="M30" s="141"/>
      <c r="N30" s="120"/>
      <c r="O30" s="135"/>
      <c r="P30" s="120"/>
      <c r="Q30" s="130"/>
      <c r="R30" s="120"/>
    </row>
    <row r="31" spans="1:18" ht="24.75" customHeight="1" thickBot="1" x14ac:dyDescent="0.45">
      <c r="A31" s="120">
        <f>IF($B$131=TRUE,20,"")</f>
        <v>20</v>
      </c>
      <c r="B31" s="124" t="s">
        <v>154</v>
      </c>
      <c r="C31" s="162">
        <v>2</v>
      </c>
      <c r="D31" s="136"/>
      <c r="E31" s="137"/>
      <c r="F31" s="120"/>
      <c r="G31" s="120"/>
      <c r="H31" s="139"/>
      <c r="I31" s="135"/>
      <c r="J31" s="130"/>
      <c r="K31" s="130"/>
      <c r="L31" s="130"/>
      <c r="M31" s="143"/>
      <c r="N31" s="139"/>
      <c r="O31" s="135"/>
      <c r="P31" s="130"/>
      <c r="Q31" s="120"/>
      <c r="R31" s="120"/>
    </row>
    <row r="32" spans="1:18" ht="24.75" customHeight="1" thickBot="1" x14ac:dyDescent="0.45">
      <c r="A32" s="120"/>
      <c r="B32" s="120"/>
      <c r="C32" s="122"/>
      <c r="D32" s="134"/>
      <c r="E32" s="138"/>
      <c r="F32" s="120"/>
      <c r="G32" s="120"/>
      <c r="H32" s="139">
        <f>IF($B$130=TRUE,H16+1,"")</f>
        <v>42</v>
      </c>
      <c r="I32" s="135"/>
      <c r="J32" s="132" t="s">
        <v>152</v>
      </c>
      <c r="K32" s="133"/>
      <c r="L32" s="133"/>
      <c r="M32" s="162">
        <v>2</v>
      </c>
      <c r="N32" s="120"/>
      <c r="O32" s="142"/>
      <c r="P32" s="120"/>
      <c r="Q32" s="120"/>
      <c r="R32" s="120"/>
    </row>
    <row r="33" spans="1:18" ht="24.75" customHeight="1" thickBot="1" x14ac:dyDescent="0.45">
      <c r="A33" s="120">
        <f>IF($B$131=TRUE,5,"")</f>
        <v>5</v>
      </c>
      <c r="B33" s="124" t="s">
        <v>155</v>
      </c>
      <c r="C33" s="161">
        <v>2</v>
      </c>
      <c r="D33" s="134"/>
      <c r="E33" s="138"/>
      <c r="F33" s="120"/>
      <c r="G33" s="120"/>
      <c r="H33" s="139"/>
      <c r="I33" s="135"/>
      <c r="J33" s="120"/>
      <c r="K33" s="120"/>
      <c r="L33" s="120"/>
      <c r="M33" s="120"/>
      <c r="N33" s="120"/>
      <c r="O33" s="142"/>
      <c r="P33" s="120"/>
      <c r="Q33" s="120"/>
      <c r="R33" s="120"/>
    </row>
    <row r="34" spans="1:18" ht="23.4" thickBot="1" x14ac:dyDescent="0.45">
      <c r="A34" s="126"/>
      <c r="B34" s="127">
        <f>IF($B$130=TRUE,B30+1,"")</f>
        <v>7</v>
      </c>
      <c r="C34" s="128"/>
      <c r="D34" s="124" t="s">
        <v>155</v>
      </c>
      <c r="E34" s="125">
        <v>0</v>
      </c>
      <c r="F34" s="120"/>
      <c r="G34" s="120"/>
      <c r="H34" s="120"/>
      <c r="I34" s="135"/>
      <c r="J34" s="120"/>
      <c r="K34" s="120"/>
      <c r="L34" s="120"/>
      <c r="M34" s="120"/>
      <c r="N34" s="120"/>
      <c r="O34" s="135"/>
      <c r="P34" s="120"/>
      <c r="Q34" s="120"/>
      <c r="R34" s="120"/>
    </row>
    <row r="35" spans="1:18" ht="23.4" thickBot="1" x14ac:dyDescent="0.45">
      <c r="A35" s="120">
        <f>IF($B$131=TRUE,28,"")</f>
        <v>28</v>
      </c>
      <c r="B35" s="124" t="s">
        <v>168</v>
      </c>
      <c r="C35" s="129">
        <v>0</v>
      </c>
      <c r="D35" s="130"/>
      <c r="E35" s="135"/>
      <c r="F35" s="120"/>
      <c r="G35" s="120"/>
      <c r="H35" s="120"/>
      <c r="I35" s="135"/>
      <c r="J35" s="120"/>
      <c r="K35" s="120"/>
      <c r="L35" s="120"/>
      <c r="M35" s="120"/>
      <c r="N35" s="120"/>
      <c r="O35" s="135"/>
      <c r="P35" s="120"/>
      <c r="Q35" s="120"/>
      <c r="R35" s="120"/>
    </row>
    <row r="36" spans="1:18" ht="23.4" thickBot="1" x14ac:dyDescent="0.45">
      <c r="A36" s="120"/>
      <c r="B36" s="120"/>
      <c r="C36" s="122"/>
      <c r="D36" s="139">
        <f>IF($B$130=TRUE,D28+1,"")</f>
        <v>28</v>
      </c>
      <c r="E36" s="122"/>
      <c r="F36" s="132" t="s">
        <v>112</v>
      </c>
      <c r="G36" s="133"/>
      <c r="H36" s="133"/>
      <c r="I36" s="129">
        <v>0</v>
      </c>
      <c r="J36" s="120"/>
      <c r="K36" s="120"/>
      <c r="L36" s="120"/>
      <c r="M36" s="120"/>
      <c r="N36" s="120"/>
      <c r="O36" s="141"/>
      <c r="P36" s="120"/>
      <c r="Q36" s="120"/>
      <c r="R36" s="120"/>
    </row>
    <row r="37" spans="1:18" ht="23.4" thickBot="1" x14ac:dyDescent="0.45">
      <c r="A37" s="120">
        <f>IF($B$131=TRUE,12,"")</f>
        <v>12</v>
      </c>
      <c r="B37" s="124" t="s">
        <v>112</v>
      </c>
      <c r="C37" s="161">
        <v>2</v>
      </c>
      <c r="D37" s="130"/>
      <c r="E37" s="135"/>
      <c r="F37" s="120"/>
      <c r="G37" s="120"/>
      <c r="H37" s="120"/>
      <c r="I37" s="122"/>
      <c r="J37" s="120"/>
      <c r="K37" s="120"/>
      <c r="L37" s="120"/>
      <c r="M37" s="120"/>
      <c r="N37" s="120"/>
      <c r="O37" s="141"/>
      <c r="P37" s="120"/>
      <c r="Q37" s="120"/>
      <c r="R37" s="120"/>
    </row>
    <row r="38" spans="1:18" ht="23.4" thickBot="1" x14ac:dyDescent="0.45">
      <c r="A38" s="126"/>
      <c r="B38" s="127">
        <f>IF($B$130=TRUE,B34+1,"")</f>
        <v>8</v>
      </c>
      <c r="C38" s="128"/>
      <c r="D38" s="124" t="s">
        <v>112</v>
      </c>
      <c r="E38" s="162">
        <v>2</v>
      </c>
      <c r="F38" s="120"/>
      <c r="G38" s="120"/>
      <c r="H38" s="120"/>
      <c r="I38" s="122"/>
      <c r="J38" s="120"/>
      <c r="K38" s="120"/>
      <c r="L38" s="120"/>
      <c r="M38" s="120"/>
      <c r="N38" s="120"/>
      <c r="O38" s="141"/>
      <c r="P38" s="120"/>
      <c r="Q38" s="120"/>
      <c r="R38" s="120"/>
    </row>
    <row r="39" spans="1:18" ht="23.4" thickBot="1" x14ac:dyDescent="0.45">
      <c r="A39" s="120">
        <f>IF($B$131=TRUE,21,"")</f>
        <v>21</v>
      </c>
      <c r="B39" s="124" t="s">
        <v>156</v>
      </c>
      <c r="C39" s="129">
        <v>0</v>
      </c>
      <c r="D39" s="130"/>
      <c r="E39" s="122"/>
      <c r="F39" s="120"/>
      <c r="G39" s="120"/>
      <c r="H39" s="120"/>
      <c r="I39" s="122"/>
      <c r="J39" s="120"/>
      <c r="K39" s="120"/>
      <c r="L39" s="120"/>
      <c r="M39" s="120"/>
      <c r="N39" s="120"/>
      <c r="O39" s="141"/>
      <c r="P39" s="120"/>
      <c r="Q39" s="120"/>
      <c r="R39" s="120"/>
    </row>
    <row r="40" spans="1:18" ht="22.8" x14ac:dyDescent="0.4">
      <c r="A40" s="120"/>
      <c r="B40" s="120"/>
      <c r="C40" s="122"/>
      <c r="D40" s="130"/>
      <c r="E40" s="122"/>
      <c r="F40" s="120"/>
      <c r="G40" s="120"/>
      <c r="H40" s="120"/>
      <c r="I40" s="122"/>
      <c r="J40" s="120"/>
      <c r="K40" s="120"/>
      <c r="L40" s="120"/>
      <c r="M40" s="120"/>
      <c r="N40" s="120"/>
      <c r="O40" s="141"/>
      <c r="P40" s="130"/>
      <c r="Q40" s="120"/>
      <c r="R40" s="120"/>
    </row>
    <row r="41" spans="1:18" ht="23.4" thickBot="1" x14ac:dyDescent="0.45">
      <c r="A41" s="120">
        <f>IF($B$131=TRUE,2,"")</f>
        <v>2</v>
      </c>
      <c r="B41" s="124" t="s">
        <v>157</v>
      </c>
      <c r="C41" s="161">
        <v>2</v>
      </c>
      <c r="D41" s="120"/>
      <c r="E41" s="122"/>
      <c r="F41" s="120"/>
      <c r="G41" s="120"/>
      <c r="H41" s="120"/>
      <c r="I41" s="122"/>
      <c r="J41" s="120"/>
      <c r="K41" s="120"/>
      <c r="L41" s="120"/>
      <c r="M41" s="120"/>
      <c r="N41" s="139">
        <f>IF($B$130=TRUE,N111+1,"")</f>
        <v>59</v>
      </c>
      <c r="O41" s="141"/>
      <c r="P41" s="132" t="s">
        <v>152</v>
      </c>
      <c r="Q41" s="161">
        <v>2</v>
      </c>
      <c r="R41" s="120"/>
    </row>
    <row r="42" spans="1:18" ht="23.4" thickBot="1" x14ac:dyDescent="0.45">
      <c r="A42" s="120"/>
      <c r="B42" s="127">
        <f>IF($B$130=TRUE,B38+1,"")</f>
        <v>9</v>
      </c>
      <c r="C42" s="128"/>
      <c r="D42" s="124" t="s">
        <v>157</v>
      </c>
      <c r="E42" s="161">
        <v>2</v>
      </c>
      <c r="F42" s="120"/>
      <c r="G42" s="120"/>
      <c r="H42" s="120"/>
      <c r="I42" s="122"/>
      <c r="J42" s="120"/>
      <c r="K42" s="120"/>
      <c r="L42" s="120"/>
      <c r="M42" s="120"/>
      <c r="N42" s="120"/>
      <c r="O42" s="135"/>
      <c r="P42" s="144"/>
      <c r="Q42" s="140"/>
      <c r="R42" s="120"/>
    </row>
    <row r="43" spans="1:18" ht="23.4" thickBot="1" x14ac:dyDescent="0.45">
      <c r="A43" s="120">
        <f>IF($B$131=TRUE,31,"")</f>
        <v>31</v>
      </c>
      <c r="B43" s="124" t="s">
        <v>169</v>
      </c>
      <c r="C43" s="129">
        <v>0</v>
      </c>
      <c r="D43" s="130"/>
      <c r="E43" s="131"/>
      <c r="F43" s="120"/>
      <c r="G43" s="120"/>
      <c r="H43" s="120"/>
      <c r="I43" s="122"/>
      <c r="J43" s="120"/>
      <c r="K43" s="120"/>
      <c r="L43" s="120"/>
      <c r="M43" s="120"/>
      <c r="N43" s="120"/>
      <c r="O43" s="135"/>
      <c r="P43" s="130"/>
      <c r="Q43" s="141"/>
      <c r="R43" s="120"/>
    </row>
    <row r="44" spans="1:18" ht="23.4" thickBot="1" x14ac:dyDescent="0.45">
      <c r="A44" s="120"/>
      <c r="B44" s="120"/>
      <c r="C44" s="122"/>
      <c r="D44" s="145">
        <f>IF($B$130=TRUE,D36+1,"")</f>
        <v>29</v>
      </c>
      <c r="E44" s="122"/>
      <c r="F44" s="132" t="s">
        <v>157</v>
      </c>
      <c r="G44" s="133"/>
      <c r="H44" s="133"/>
      <c r="I44" s="161">
        <v>2</v>
      </c>
      <c r="J44" s="120"/>
      <c r="K44" s="120"/>
      <c r="L44" s="120"/>
      <c r="M44" s="120"/>
      <c r="N44" s="120"/>
      <c r="O44" s="135"/>
      <c r="P44" s="130"/>
      <c r="Q44" s="141"/>
      <c r="R44" s="120"/>
    </row>
    <row r="45" spans="1:18" ht="23.4" thickBot="1" x14ac:dyDescent="0.45">
      <c r="A45" s="120">
        <f>IF($B$131=TRUE,15,"")</f>
        <v>15</v>
      </c>
      <c r="B45" s="124" t="s">
        <v>158</v>
      </c>
      <c r="C45" s="125">
        <v>1</v>
      </c>
      <c r="D45" s="134"/>
      <c r="E45" s="135"/>
      <c r="F45" s="120"/>
      <c r="G45" s="120"/>
      <c r="H45" s="120"/>
      <c r="I45" s="131"/>
      <c r="J45" s="120"/>
      <c r="K45" s="120"/>
      <c r="L45" s="120"/>
      <c r="M45" s="120"/>
      <c r="N45" s="120"/>
      <c r="O45" s="135"/>
      <c r="P45" s="130"/>
      <c r="Q45" s="141"/>
      <c r="R45" s="120"/>
    </row>
    <row r="46" spans="1:18" ht="23.4" thickBot="1" x14ac:dyDescent="0.45">
      <c r="A46" s="120"/>
      <c r="B46" s="127">
        <f>IF($B$130=TRUE,B42+1,"")</f>
        <v>10</v>
      </c>
      <c r="C46" s="128"/>
      <c r="D46" s="124" t="s">
        <v>159</v>
      </c>
      <c r="E46" s="129">
        <v>0</v>
      </c>
      <c r="F46" s="120"/>
      <c r="G46" s="120"/>
      <c r="H46" s="120"/>
      <c r="I46" s="135"/>
      <c r="J46" s="120"/>
      <c r="K46" s="120"/>
      <c r="L46" s="120"/>
      <c r="M46" s="120"/>
      <c r="N46" s="120"/>
      <c r="O46" s="135"/>
      <c r="P46" s="130"/>
      <c r="Q46" s="141"/>
      <c r="R46" s="120"/>
    </row>
    <row r="47" spans="1:18" ht="23.4" thickBot="1" x14ac:dyDescent="0.45">
      <c r="A47" s="120">
        <f>IF($B$131=TRUE,18,"")</f>
        <v>18</v>
      </c>
      <c r="B47" s="124" t="s">
        <v>159</v>
      </c>
      <c r="C47" s="162">
        <v>2</v>
      </c>
      <c r="D47" s="136"/>
      <c r="E47" s="137"/>
      <c r="F47" s="120"/>
      <c r="G47" s="120"/>
      <c r="H47" s="120"/>
      <c r="I47" s="135"/>
      <c r="J47" s="120"/>
      <c r="K47" s="120"/>
      <c r="L47" s="120"/>
      <c r="M47" s="120"/>
      <c r="N47" s="120"/>
      <c r="O47" s="141"/>
      <c r="P47" s="120"/>
      <c r="Q47" s="141"/>
      <c r="R47" s="120"/>
    </row>
    <row r="48" spans="1:18" ht="23.4" thickBot="1" x14ac:dyDescent="0.45">
      <c r="A48" s="120"/>
      <c r="B48" s="134"/>
      <c r="C48" s="122"/>
      <c r="D48" s="134"/>
      <c r="E48" s="138"/>
      <c r="F48" s="120"/>
      <c r="G48" s="120"/>
      <c r="H48" s="139">
        <f>IF($B$130=TRUE,H32+1,"")</f>
        <v>43</v>
      </c>
      <c r="I48" s="122"/>
      <c r="J48" s="132" t="s">
        <v>157</v>
      </c>
      <c r="K48" s="133"/>
      <c r="L48" s="133"/>
      <c r="M48" s="161">
        <v>2</v>
      </c>
      <c r="N48" s="120"/>
      <c r="O48" s="141"/>
      <c r="P48" s="130"/>
      <c r="Q48" s="141"/>
      <c r="R48" s="120"/>
    </row>
    <row r="49" spans="1:19" ht="23.4" thickBot="1" x14ac:dyDescent="0.45">
      <c r="A49" s="120">
        <f>IF($B$131=TRUE,7,"")</f>
        <v>7</v>
      </c>
      <c r="B49" s="124" t="s">
        <v>160</v>
      </c>
      <c r="C49" s="161">
        <v>2</v>
      </c>
      <c r="D49" s="134"/>
      <c r="E49" s="138"/>
      <c r="F49" s="120"/>
      <c r="G49" s="120"/>
      <c r="H49" s="120"/>
      <c r="I49" s="135"/>
      <c r="J49" s="120"/>
      <c r="K49" s="120"/>
      <c r="L49" s="120"/>
      <c r="M49" s="140"/>
      <c r="N49" s="120"/>
      <c r="O49" s="141"/>
      <c r="P49" s="130"/>
      <c r="Q49" s="141"/>
      <c r="R49" s="120"/>
    </row>
    <row r="50" spans="1:19" ht="23.4" thickBot="1" x14ac:dyDescent="0.45">
      <c r="A50" s="120"/>
      <c r="B50" s="127">
        <f>IF($B$130=TRUE,B46+1,"")</f>
        <v>11</v>
      </c>
      <c r="C50" s="128"/>
      <c r="D50" s="124" t="s">
        <v>160</v>
      </c>
      <c r="E50" s="161">
        <v>2</v>
      </c>
      <c r="F50" s="120"/>
      <c r="G50" s="120"/>
      <c r="H50" s="120"/>
      <c r="I50" s="135"/>
      <c r="J50" s="120"/>
      <c r="K50" s="120"/>
      <c r="L50" s="120"/>
      <c r="M50" s="141"/>
      <c r="N50" s="120"/>
      <c r="O50" s="141"/>
      <c r="P50" s="139">
        <f>IF($B$130=TRUE,R90+1,"")</f>
        <v>62</v>
      </c>
      <c r="Q50" s="141"/>
      <c r="R50" s="132" t="s">
        <v>152</v>
      </c>
      <c r="S50" s="150" t="s">
        <v>77</v>
      </c>
    </row>
    <row r="51" spans="1:19" ht="23.4" thickBot="1" x14ac:dyDescent="0.45">
      <c r="A51" s="120">
        <f>IF($B$131=TRUE,26,"")</f>
        <v>26</v>
      </c>
      <c r="B51" s="124" t="s">
        <v>161</v>
      </c>
      <c r="C51" s="129">
        <v>0</v>
      </c>
      <c r="D51" s="130"/>
      <c r="E51" s="131"/>
      <c r="F51" s="120"/>
      <c r="G51" s="120"/>
      <c r="H51" s="120"/>
      <c r="I51" s="135"/>
      <c r="J51" s="120"/>
      <c r="K51" s="120"/>
      <c r="L51" s="120"/>
      <c r="M51" s="135"/>
      <c r="N51" s="120"/>
      <c r="O51" s="141"/>
      <c r="P51" s="146" t="s">
        <v>82</v>
      </c>
      <c r="Q51" s="141"/>
      <c r="R51" s="120"/>
    </row>
    <row r="52" spans="1:19" ht="23.4" thickBot="1" x14ac:dyDescent="0.45">
      <c r="A52" s="120"/>
      <c r="B52" s="120"/>
      <c r="C52" s="122"/>
      <c r="D52" s="139">
        <f>IF($B$130=TRUE,D44+1,"")</f>
        <v>30</v>
      </c>
      <c r="E52" s="122"/>
      <c r="F52" s="132" t="s">
        <v>160</v>
      </c>
      <c r="G52" s="133"/>
      <c r="H52" s="133"/>
      <c r="I52" s="129">
        <v>1</v>
      </c>
      <c r="J52" s="120"/>
      <c r="K52" s="120"/>
      <c r="L52" s="120"/>
      <c r="M52" s="135"/>
      <c r="N52" s="120"/>
      <c r="O52" s="141"/>
      <c r="P52" s="130"/>
      <c r="Q52" s="141"/>
      <c r="R52" s="120"/>
    </row>
    <row r="53" spans="1:19" ht="23.4" thickBot="1" x14ac:dyDescent="0.45">
      <c r="A53" s="120">
        <f>IF($B$131=TRUE,10,"")</f>
        <v>10</v>
      </c>
      <c r="B53" s="124" t="s">
        <v>147</v>
      </c>
      <c r="C53" s="125"/>
      <c r="D53" s="134"/>
      <c r="E53" s="135"/>
      <c r="F53" s="120"/>
      <c r="G53" s="120"/>
      <c r="H53" s="120"/>
      <c r="I53" s="122"/>
      <c r="J53" s="120"/>
      <c r="K53" s="120"/>
      <c r="L53" s="120"/>
      <c r="M53" s="135"/>
      <c r="N53" s="120"/>
      <c r="O53" s="141"/>
      <c r="P53" s="130"/>
      <c r="Q53" s="141"/>
      <c r="R53" s="120"/>
    </row>
    <row r="54" spans="1:19" ht="23.4" thickBot="1" x14ac:dyDescent="0.45">
      <c r="A54" s="120"/>
      <c r="B54" s="127">
        <f>IF($B$130=TRUE,B50+1,"")</f>
        <v>12</v>
      </c>
      <c r="C54" s="128"/>
      <c r="D54" s="124" t="s">
        <v>162</v>
      </c>
      <c r="E54" s="129">
        <v>0</v>
      </c>
      <c r="F54" s="120"/>
      <c r="G54" s="120"/>
      <c r="H54" s="120"/>
      <c r="I54" s="122"/>
      <c r="J54" s="120"/>
      <c r="K54" s="120"/>
      <c r="L54" s="120"/>
      <c r="M54" s="135"/>
      <c r="N54" s="120"/>
      <c r="O54" s="141"/>
      <c r="P54" s="130"/>
      <c r="Q54" s="141"/>
      <c r="R54" s="120"/>
    </row>
    <row r="55" spans="1:19" ht="23.4" thickBot="1" x14ac:dyDescent="0.45">
      <c r="A55" s="120">
        <f>IF($B$131=TRUE,23,"")</f>
        <v>23</v>
      </c>
      <c r="B55" s="124" t="s">
        <v>162</v>
      </c>
      <c r="C55" s="129"/>
      <c r="D55" s="136"/>
      <c r="E55" s="137"/>
      <c r="F55" s="120"/>
      <c r="G55" s="120"/>
      <c r="H55" s="139"/>
      <c r="I55" s="122"/>
      <c r="J55" s="120"/>
      <c r="K55" s="120"/>
      <c r="L55" s="120"/>
      <c r="M55" s="135"/>
      <c r="N55" s="120"/>
      <c r="O55" s="141"/>
      <c r="P55" s="130"/>
      <c r="Q55" s="141"/>
      <c r="R55" s="120"/>
    </row>
    <row r="56" spans="1:19" ht="23.4" thickBot="1" x14ac:dyDescent="0.45">
      <c r="A56" s="120"/>
      <c r="B56" s="134"/>
      <c r="C56" s="122"/>
      <c r="D56" s="134"/>
      <c r="E56" s="138"/>
      <c r="F56" s="120"/>
      <c r="G56" s="120"/>
      <c r="H56" s="139"/>
      <c r="I56" s="122"/>
      <c r="J56" s="120"/>
      <c r="K56" s="139"/>
      <c r="L56" s="139">
        <f>IF($B$130=TRUE,L24+1,"")</f>
        <v>54</v>
      </c>
      <c r="M56" s="135"/>
      <c r="N56" s="132" t="s">
        <v>157</v>
      </c>
      <c r="O56" s="129">
        <v>0</v>
      </c>
      <c r="P56" s="130"/>
      <c r="Q56" s="141"/>
      <c r="R56" s="120"/>
    </row>
    <row r="57" spans="1:19" ht="23.4" thickBot="1" x14ac:dyDescent="0.45">
      <c r="A57" s="120">
        <f>IF($B$131=TRUE,3,"")</f>
        <v>3</v>
      </c>
      <c r="B57" s="124" t="s">
        <v>163</v>
      </c>
      <c r="C57" s="161">
        <v>2</v>
      </c>
      <c r="D57" s="134"/>
      <c r="E57" s="138"/>
      <c r="F57" s="120"/>
      <c r="G57" s="120"/>
      <c r="H57" s="139"/>
      <c r="I57" s="122"/>
      <c r="J57" s="120"/>
      <c r="K57" s="120"/>
      <c r="L57" s="120"/>
      <c r="M57" s="135"/>
      <c r="N57" s="120"/>
      <c r="O57" s="120"/>
      <c r="P57" s="130"/>
      <c r="Q57" s="141"/>
      <c r="R57" s="120"/>
    </row>
    <row r="58" spans="1:19" ht="23.4" thickBot="1" x14ac:dyDescent="0.45">
      <c r="A58" s="120"/>
      <c r="B58" s="127">
        <f>IF($B$130=TRUE,B54+1,"")</f>
        <v>13</v>
      </c>
      <c r="C58" s="128"/>
      <c r="D58" s="124" t="s">
        <v>163</v>
      </c>
      <c r="E58" s="125"/>
      <c r="F58" s="120"/>
      <c r="G58" s="120"/>
      <c r="H58" s="120"/>
      <c r="I58" s="122"/>
      <c r="J58" s="120"/>
      <c r="K58" s="120"/>
      <c r="L58" s="120"/>
      <c r="M58" s="141"/>
      <c r="N58" s="130"/>
      <c r="O58" s="130"/>
      <c r="P58" s="130"/>
      <c r="Q58" s="143"/>
      <c r="R58" s="120"/>
    </row>
    <row r="59" spans="1:19" ht="23.4" thickBot="1" x14ac:dyDescent="0.45">
      <c r="A59" s="120">
        <f>IF($B$131=TRUE,30,"")</f>
        <v>30</v>
      </c>
      <c r="B59" s="124" t="s">
        <v>164</v>
      </c>
      <c r="C59" s="129">
        <v>0</v>
      </c>
      <c r="D59" s="130"/>
      <c r="E59" s="135"/>
      <c r="F59" s="120"/>
      <c r="G59" s="120"/>
      <c r="H59" s="120"/>
      <c r="I59" s="122"/>
      <c r="J59" s="120"/>
      <c r="K59" s="120"/>
      <c r="L59" s="120"/>
      <c r="M59" s="135"/>
      <c r="N59" s="130"/>
      <c r="O59" s="147" t="s">
        <v>44</v>
      </c>
      <c r="P59" s="124" t="s">
        <v>112</v>
      </c>
      <c r="Q59" s="129">
        <v>0</v>
      </c>
      <c r="R59" s="120"/>
    </row>
    <row r="60" spans="1:19" ht="23.4" thickBot="1" x14ac:dyDescent="0.45">
      <c r="A60" s="120"/>
      <c r="B60" s="120"/>
      <c r="C60" s="122"/>
      <c r="D60" s="139">
        <f>IF($B$130=TRUE,D52+1,"")</f>
        <v>31</v>
      </c>
      <c r="E60" s="122"/>
      <c r="F60" s="132" t="s">
        <v>163</v>
      </c>
      <c r="G60" s="133"/>
      <c r="H60" s="133"/>
      <c r="I60" s="161">
        <v>2</v>
      </c>
      <c r="J60" s="120"/>
      <c r="K60" s="120"/>
      <c r="L60" s="120"/>
      <c r="M60" s="135"/>
      <c r="N60" s="130"/>
      <c r="O60" s="138"/>
      <c r="P60" s="144"/>
      <c r="Q60" s="120"/>
      <c r="R60" s="120"/>
    </row>
    <row r="61" spans="1:19" ht="23.4" thickBot="1" x14ac:dyDescent="0.45">
      <c r="A61" s="120">
        <f>IF($B$131=TRUE,14,"")</f>
        <v>14</v>
      </c>
      <c r="B61" s="124" t="s">
        <v>147</v>
      </c>
      <c r="C61" s="125"/>
      <c r="D61" s="130"/>
      <c r="E61" s="135"/>
      <c r="F61" s="120"/>
      <c r="G61" s="120"/>
      <c r="H61" s="120"/>
      <c r="I61" s="142"/>
      <c r="J61" s="120"/>
      <c r="K61" s="120"/>
      <c r="L61" s="120"/>
      <c r="M61" s="135"/>
      <c r="N61" s="130"/>
      <c r="O61" s="138"/>
      <c r="P61" s="120"/>
      <c r="Q61" s="120"/>
      <c r="R61" s="120"/>
    </row>
    <row r="62" spans="1:19" ht="23.4" thickBot="1" x14ac:dyDescent="0.45">
      <c r="A62" s="120"/>
      <c r="B62" s="127">
        <f>IF($B$130=TRUE,B58+1,"")</f>
        <v>14</v>
      </c>
      <c r="C62" s="128"/>
      <c r="D62" s="124" t="s">
        <v>147</v>
      </c>
      <c r="E62" s="129"/>
      <c r="F62" s="120"/>
      <c r="G62" s="120"/>
      <c r="H62" s="120"/>
      <c r="I62" s="135"/>
      <c r="J62" s="120"/>
      <c r="K62" s="120"/>
      <c r="L62" s="120"/>
      <c r="M62" s="141"/>
      <c r="N62" s="139"/>
      <c r="O62" s="138"/>
      <c r="P62" s="120"/>
      <c r="Q62" s="120"/>
      <c r="R62" s="120"/>
    </row>
    <row r="63" spans="1:19" ht="23.4" thickBot="1" x14ac:dyDescent="0.45">
      <c r="A63" s="120">
        <f>IF($B$131=TRUE,19,"")</f>
        <v>19</v>
      </c>
      <c r="B63" s="124" t="s">
        <v>147</v>
      </c>
      <c r="C63" s="129"/>
      <c r="D63" s="136"/>
      <c r="E63" s="137"/>
      <c r="F63" s="120"/>
      <c r="G63" s="120"/>
      <c r="H63" s="139"/>
      <c r="I63" s="135"/>
      <c r="J63" s="130"/>
      <c r="K63" s="130"/>
      <c r="L63" s="130"/>
      <c r="M63" s="143"/>
      <c r="N63" s="139"/>
      <c r="O63" s="138"/>
      <c r="P63" s="130"/>
      <c r="Q63" s="120"/>
      <c r="R63" s="120"/>
    </row>
    <row r="64" spans="1:19" ht="23.4" thickBot="1" x14ac:dyDescent="0.45">
      <c r="A64" s="120"/>
      <c r="B64" s="120"/>
      <c r="C64" s="122"/>
      <c r="D64" s="134"/>
      <c r="E64" s="138"/>
      <c r="F64" s="120"/>
      <c r="G64" s="120"/>
      <c r="H64" s="139">
        <f>IF($B$130=TRUE,H48+1,"")</f>
        <v>44</v>
      </c>
      <c r="I64" s="122"/>
      <c r="J64" s="132" t="s">
        <v>163</v>
      </c>
      <c r="K64" s="133"/>
      <c r="L64" s="133"/>
      <c r="M64" s="129">
        <v>0</v>
      </c>
      <c r="N64" s="130"/>
      <c r="O64" s="148"/>
      <c r="P64" s="130"/>
      <c r="Q64" s="120"/>
      <c r="R64" s="120"/>
    </row>
    <row r="65" spans="1:18" ht="23.4" thickBot="1" x14ac:dyDescent="0.45">
      <c r="A65" s="120">
        <f>IF($B$131=TRUE,6,"")</f>
        <v>6</v>
      </c>
      <c r="B65" s="124" t="s">
        <v>165</v>
      </c>
      <c r="C65" s="125">
        <v>0</v>
      </c>
      <c r="D65" s="134"/>
      <c r="E65" s="138"/>
      <c r="F65" s="120"/>
      <c r="G65" s="120"/>
      <c r="H65" s="139"/>
      <c r="I65" s="135"/>
      <c r="J65" s="120"/>
      <c r="K65" s="120"/>
      <c r="L65" s="120"/>
      <c r="M65" s="120"/>
      <c r="N65" s="130"/>
      <c r="O65" s="148"/>
      <c r="P65" s="130"/>
      <c r="Q65" s="120"/>
      <c r="R65" s="120"/>
    </row>
    <row r="66" spans="1:18" ht="23.4" thickBot="1" x14ac:dyDescent="0.45">
      <c r="A66" s="120"/>
      <c r="B66" s="127">
        <f>IF($B$130=TRUE,B62+1,"")</f>
        <v>15</v>
      </c>
      <c r="C66" s="128"/>
      <c r="D66" s="124" t="s">
        <v>134</v>
      </c>
      <c r="E66" s="161">
        <v>2</v>
      </c>
      <c r="F66" s="120"/>
      <c r="G66" s="120"/>
      <c r="H66" s="120"/>
      <c r="I66" s="135"/>
      <c r="J66" s="120"/>
      <c r="K66" s="120"/>
      <c r="L66" s="120"/>
      <c r="M66" s="130"/>
      <c r="N66" s="138"/>
      <c r="O66" s="130"/>
      <c r="P66" s="120"/>
      <c r="Q66" s="120"/>
      <c r="R66" s="120"/>
    </row>
    <row r="67" spans="1:18" ht="23.4" thickBot="1" x14ac:dyDescent="0.45">
      <c r="A67" s="120">
        <f>IF($B$131=TRUE,27,"")</f>
        <v>27</v>
      </c>
      <c r="B67" s="124" t="s">
        <v>134</v>
      </c>
      <c r="C67" s="162">
        <v>2</v>
      </c>
      <c r="D67" s="130"/>
      <c r="E67" s="135"/>
      <c r="F67" s="120"/>
      <c r="G67" s="120"/>
      <c r="H67" s="120"/>
      <c r="I67" s="135"/>
      <c r="J67" s="120"/>
      <c r="K67" s="120"/>
      <c r="L67" s="130"/>
      <c r="M67" s="138"/>
      <c r="N67" s="130"/>
      <c r="O67" s="120"/>
      <c r="P67" s="120"/>
      <c r="Q67" s="120"/>
      <c r="R67" s="120"/>
    </row>
    <row r="68" spans="1:18" ht="23.4" thickBot="1" x14ac:dyDescent="0.45">
      <c r="A68" s="120"/>
      <c r="B68" s="120"/>
      <c r="C68" s="122"/>
      <c r="D68" s="139">
        <f>IF($B$130=TRUE,D60+1,"")</f>
        <v>32</v>
      </c>
      <c r="E68" s="122"/>
      <c r="F68" s="132" t="s">
        <v>134</v>
      </c>
      <c r="G68" s="133"/>
      <c r="H68" s="133"/>
      <c r="I68" s="129">
        <v>0</v>
      </c>
      <c r="J68" s="120"/>
      <c r="K68" s="120"/>
      <c r="L68" s="130"/>
      <c r="M68" s="138"/>
      <c r="N68" s="130"/>
      <c r="O68" s="120"/>
      <c r="P68" s="120"/>
      <c r="Q68" s="120"/>
      <c r="R68" s="120"/>
    </row>
    <row r="69" spans="1:18" ht="23.4" thickBot="1" x14ac:dyDescent="0.45">
      <c r="A69" s="120">
        <f>IF($B$131=TRUE,11,"")</f>
        <v>11</v>
      </c>
      <c r="B69" s="124" t="s">
        <v>147</v>
      </c>
      <c r="C69" s="125"/>
      <c r="D69" s="130"/>
      <c r="E69" s="135"/>
      <c r="F69" s="120"/>
      <c r="G69" s="120"/>
      <c r="H69" s="120"/>
      <c r="I69" s="122"/>
      <c r="J69" s="120"/>
      <c r="K69" s="120"/>
      <c r="L69" s="130"/>
      <c r="M69" s="138"/>
      <c r="N69" s="130"/>
      <c r="O69" s="120"/>
      <c r="P69" s="120"/>
      <c r="Q69" s="120"/>
      <c r="R69" s="120"/>
    </row>
    <row r="70" spans="1:18" ht="23.4" thickBot="1" x14ac:dyDescent="0.45">
      <c r="A70" s="120"/>
      <c r="B70" s="127">
        <f>IF($B$130=TRUE,B66+1,"")</f>
        <v>16</v>
      </c>
      <c r="C70" s="128"/>
      <c r="D70" s="124" t="s">
        <v>166</v>
      </c>
      <c r="E70" s="129">
        <v>0</v>
      </c>
      <c r="F70" s="120"/>
      <c r="G70" s="120"/>
      <c r="H70" s="120"/>
      <c r="I70" s="122"/>
      <c r="J70" s="120"/>
      <c r="K70" s="120"/>
      <c r="L70" s="120"/>
      <c r="M70" s="120"/>
      <c r="N70" s="130"/>
      <c r="O70" s="120"/>
      <c r="P70" s="120"/>
      <c r="Q70" s="120"/>
      <c r="R70" s="120"/>
    </row>
    <row r="71" spans="1:18" ht="23.4" thickBot="1" x14ac:dyDescent="0.45">
      <c r="A71" s="120">
        <f>IF($B$131=TRUE,22,"")</f>
        <v>22</v>
      </c>
      <c r="B71" s="124" t="s">
        <v>166</v>
      </c>
      <c r="C71" s="129"/>
      <c r="D71" s="130"/>
      <c r="E71" s="122"/>
      <c r="F71" s="120"/>
      <c r="G71" s="120"/>
      <c r="H71" s="122"/>
      <c r="I71" s="122"/>
      <c r="J71" s="120"/>
      <c r="K71" s="120"/>
      <c r="L71" s="149"/>
      <c r="M71" s="130"/>
      <c r="N71" s="120"/>
      <c r="O71" s="120"/>
      <c r="P71" s="120"/>
      <c r="Q71" s="120"/>
      <c r="R71" s="120"/>
    </row>
    <row r="72" spans="1:18" ht="22.8" x14ac:dyDescent="0.4">
      <c r="A72" s="120"/>
      <c r="B72" s="134"/>
      <c r="C72" s="138"/>
      <c r="D72" s="130"/>
      <c r="E72" s="122"/>
      <c r="F72" s="120"/>
      <c r="G72" s="122"/>
      <c r="H72" s="120"/>
      <c r="I72" s="122"/>
      <c r="J72" s="120"/>
      <c r="K72" s="149"/>
      <c r="L72" s="130"/>
      <c r="M72" s="120"/>
      <c r="N72" s="120"/>
      <c r="O72" s="120"/>
      <c r="P72" s="120"/>
      <c r="Q72" s="120"/>
      <c r="R72" s="120"/>
    </row>
    <row r="73" spans="1:18" ht="22.8" x14ac:dyDescent="0.4">
      <c r="A73" s="120"/>
      <c r="B73" s="134"/>
      <c r="C73" s="138"/>
      <c r="D73" s="130"/>
      <c r="E73" s="122"/>
      <c r="F73" s="120"/>
      <c r="G73" s="122"/>
      <c r="H73" s="120"/>
      <c r="I73" s="122"/>
      <c r="J73" s="120"/>
      <c r="K73" s="149"/>
      <c r="L73" s="130"/>
      <c r="M73" s="120"/>
      <c r="N73" s="120"/>
      <c r="O73" s="120"/>
      <c r="P73" s="120"/>
      <c r="Q73" s="120"/>
      <c r="R73" s="120"/>
    </row>
    <row r="74" spans="1:18" ht="22.8" x14ac:dyDescent="0.4">
      <c r="A74" s="120"/>
      <c r="B74" s="134"/>
      <c r="C74" s="138"/>
      <c r="D74" s="130"/>
      <c r="E74" s="122"/>
      <c r="F74" s="120"/>
      <c r="G74" s="122"/>
      <c r="H74" s="120"/>
      <c r="I74" s="122"/>
      <c r="J74" s="120"/>
      <c r="K74" s="149"/>
      <c r="L74" s="130"/>
      <c r="M74" s="120"/>
      <c r="N74" s="120"/>
      <c r="O74" s="120"/>
      <c r="P74" s="120"/>
      <c r="Q74" s="120"/>
      <c r="R74" s="120"/>
    </row>
    <row r="75" spans="1:18" ht="15.6" x14ac:dyDescent="0.3">
      <c r="A75" s="32"/>
      <c r="B75" s="36"/>
      <c r="C75" s="37"/>
      <c r="D75" s="34"/>
      <c r="E75" s="33"/>
      <c r="F75" s="32"/>
      <c r="G75" s="33"/>
      <c r="J75" s="32"/>
      <c r="K75" s="39"/>
      <c r="L75" s="34"/>
    </row>
    <row r="76" spans="1:18" s="29" customFormat="1" ht="30" x14ac:dyDescent="0.5">
      <c r="A76" s="25" t="s">
        <v>45</v>
      </c>
      <c r="B76" s="26"/>
      <c r="C76" s="27"/>
      <c r="D76" s="28"/>
      <c r="E76" s="27"/>
      <c r="F76" s="27"/>
      <c r="G76" s="27"/>
      <c r="H76" s="27"/>
      <c r="I76" s="27"/>
      <c r="L76" s="28"/>
      <c r="M76" s="27"/>
      <c r="N76" s="27"/>
    </row>
    <row r="77" spans="1:18" ht="21" x14ac:dyDescent="0.4">
      <c r="A77" s="91"/>
      <c r="B77" s="92"/>
      <c r="C77" s="93"/>
      <c r="D77" s="94" t="s">
        <v>2</v>
      </c>
      <c r="E77" s="95"/>
      <c r="F77" s="94" t="s">
        <v>3</v>
      </c>
      <c r="G77" s="95"/>
      <c r="H77" s="91"/>
      <c r="I77" s="95"/>
      <c r="J77" s="94"/>
      <c r="K77" s="96"/>
      <c r="L77" s="97"/>
      <c r="M77" s="91"/>
      <c r="N77" s="91"/>
      <c r="O77" s="91"/>
      <c r="P77" s="91"/>
      <c r="Q77" s="91"/>
      <c r="R77" s="91"/>
    </row>
    <row r="78" spans="1:18" ht="21.6" thickBot="1" x14ac:dyDescent="0.45">
      <c r="A78" s="91"/>
      <c r="B78" s="91"/>
      <c r="C78" s="95"/>
      <c r="D78" s="91"/>
      <c r="E78" s="102" t="s">
        <v>46</v>
      </c>
      <c r="F78" s="98" t="s">
        <v>159</v>
      </c>
      <c r="G78" s="99"/>
      <c r="H78" s="91"/>
      <c r="I78" s="95"/>
      <c r="J78" s="91"/>
      <c r="K78" s="91"/>
      <c r="L78" s="91"/>
      <c r="M78" s="91"/>
      <c r="N78" s="91"/>
      <c r="O78" s="91"/>
      <c r="P78" s="91"/>
      <c r="Q78" s="91"/>
      <c r="R78" s="91"/>
    </row>
    <row r="79" spans="1:18" ht="21.6" thickBot="1" x14ac:dyDescent="0.45">
      <c r="A79" s="91"/>
      <c r="B79" s="91"/>
      <c r="C79" s="95"/>
      <c r="D79" s="91"/>
      <c r="E79" s="95"/>
      <c r="F79" s="100"/>
      <c r="G79" s="101"/>
      <c r="H79" s="98" t="s">
        <v>159</v>
      </c>
      <c r="I79" s="99">
        <v>1</v>
      </c>
      <c r="J79" s="91"/>
      <c r="K79" s="91"/>
      <c r="L79" s="91"/>
      <c r="M79" s="102" t="s">
        <v>47</v>
      </c>
      <c r="N79" s="103" t="s">
        <v>163</v>
      </c>
      <c r="O79" s="99">
        <v>1</v>
      </c>
      <c r="P79" s="97"/>
      <c r="Q79" s="91"/>
      <c r="R79" s="91"/>
    </row>
    <row r="80" spans="1:18" ht="21.6" thickBot="1" x14ac:dyDescent="0.45">
      <c r="A80" s="91"/>
      <c r="B80" s="91"/>
      <c r="C80" s="95" t="s">
        <v>48</v>
      </c>
      <c r="D80" s="98" t="s">
        <v>147</v>
      </c>
      <c r="E80" s="99"/>
      <c r="F80" s="104">
        <f>IF($B$130=TRUE,D68+1,"")</f>
        <v>33</v>
      </c>
      <c r="G80" s="101"/>
      <c r="H80" s="97"/>
      <c r="I80" s="105"/>
      <c r="J80" s="91"/>
      <c r="K80" s="91"/>
      <c r="L80" s="91"/>
      <c r="M80" s="95"/>
      <c r="N80" s="100"/>
      <c r="O80" s="101"/>
      <c r="P80" s="91"/>
      <c r="Q80" s="91"/>
      <c r="R80" s="91"/>
    </row>
    <row r="81" spans="1:19" ht="21.6" thickBot="1" x14ac:dyDescent="0.45">
      <c r="A81" s="91"/>
      <c r="B81" s="91"/>
      <c r="C81" s="95"/>
      <c r="D81" s="104">
        <v>17</v>
      </c>
      <c r="E81" s="106"/>
      <c r="F81" s="98" t="s">
        <v>147</v>
      </c>
      <c r="G81" s="107"/>
      <c r="H81" s="97"/>
      <c r="I81" s="108"/>
      <c r="J81" s="97"/>
      <c r="K81" s="91"/>
      <c r="L81" s="91"/>
      <c r="M81" s="95"/>
      <c r="N81" s="91"/>
      <c r="O81" s="101"/>
      <c r="P81" s="91"/>
      <c r="Q81" s="102" t="s">
        <v>49</v>
      </c>
      <c r="R81" s="98" t="s">
        <v>157</v>
      </c>
      <c r="S81" s="99">
        <v>1</v>
      </c>
    </row>
    <row r="82" spans="1:19" ht="21.6" thickBot="1" x14ac:dyDescent="0.45">
      <c r="A82" s="91"/>
      <c r="B82" s="91"/>
      <c r="C82" s="95" t="s">
        <v>50</v>
      </c>
      <c r="D82" s="98" t="s">
        <v>147</v>
      </c>
      <c r="E82" s="110"/>
      <c r="F82" s="91"/>
      <c r="G82" s="91"/>
      <c r="H82" s="111">
        <f>IF($B$130=TRUE,H64+1,"")</f>
        <v>45</v>
      </c>
      <c r="I82" s="108"/>
      <c r="J82" s="103" t="s">
        <v>162</v>
      </c>
      <c r="K82" s="163">
        <v>2</v>
      </c>
      <c r="L82" s="91"/>
      <c r="M82" s="95"/>
      <c r="N82" s="91"/>
      <c r="O82" s="101"/>
      <c r="P82" s="91"/>
      <c r="Q82" s="91"/>
      <c r="R82" s="91"/>
      <c r="S82" s="41"/>
    </row>
    <row r="83" spans="1:19" ht="21" x14ac:dyDescent="0.4">
      <c r="A83" s="91"/>
      <c r="B83" s="91"/>
      <c r="C83" s="95"/>
      <c r="D83" s="109"/>
      <c r="E83" s="95"/>
      <c r="F83" s="91"/>
      <c r="G83" s="91"/>
      <c r="H83" s="111"/>
      <c r="I83" s="108"/>
      <c r="J83" s="97"/>
      <c r="K83" s="106"/>
      <c r="L83" s="91"/>
      <c r="M83" s="95"/>
      <c r="N83" s="91"/>
      <c r="O83" s="101"/>
      <c r="P83" s="91"/>
      <c r="Q83" s="91"/>
      <c r="R83" s="91"/>
      <c r="S83" s="40"/>
    </row>
    <row r="84" spans="1:19" ht="21.6" thickBot="1" x14ac:dyDescent="0.45">
      <c r="A84" s="91"/>
      <c r="B84" s="91"/>
      <c r="C84" s="95"/>
      <c r="D84" s="95"/>
      <c r="E84" s="113" t="s">
        <v>51</v>
      </c>
      <c r="F84" s="98" t="s">
        <v>162</v>
      </c>
      <c r="G84" s="163">
        <v>2</v>
      </c>
      <c r="H84" s="97"/>
      <c r="I84" s="108"/>
      <c r="J84" s="97"/>
      <c r="K84" s="112"/>
      <c r="L84" s="91"/>
      <c r="M84" s="95"/>
      <c r="N84" s="91"/>
      <c r="O84" s="101"/>
      <c r="P84" s="91"/>
      <c r="Q84" s="91"/>
      <c r="R84" s="91"/>
      <c r="S84" s="40"/>
    </row>
    <row r="85" spans="1:19" ht="21.6" thickBot="1" x14ac:dyDescent="0.45">
      <c r="A85" s="91"/>
      <c r="B85" s="91"/>
      <c r="C85" s="95"/>
      <c r="D85" s="113"/>
      <c r="E85" s="95"/>
      <c r="F85" s="91"/>
      <c r="G85" s="101"/>
      <c r="H85" s="114" t="s">
        <v>162</v>
      </c>
      <c r="I85" s="164">
        <v>2</v>
      </c>
      <c r="J85" s="111">
        <f>IF($B$130=TRUE,H121+1,"")</f>
        <v>49</v>
      </c>
      <c r="K85" s="108"/>
      <c r="L85" s="103" t="s">
        <v>162</v>
      </c>
      <c r="M85" s="99">
        <v>0</v>
      </c>
      <c r="N85" s="111">
        <f>IF($B$130=TRUE,L118+1,"")</f>
        <v>57</v>
      </c>
      <c r="O85" s="101"/>
      <c r="P85" s="103" t="s">
        <v>112</v>
      </c>
      <c r="Q85" s="163">
        <v>2</v>
      </c>
      <c r="R85" s="91"/>
      <c r="S85" s="40"/>
    </row>
    <row r="86" spans="1:19" ht="21.6" thickBot="1" x14ac:dyDescent="0.45">
      <c r="A86" s="91"/>
      <c r="B86" s="91"/>
      <c r="C86" s="95" t="s">
        <v>52</v>
      </c>
      <c r="D86" s="98" t="s">
        <v>147</v>
      </c>
      <c r="E86" s="99"/>
      <c r="F86" s="104">
        <f>IF($B$130=TRUE,F80+1,"")</f>
        <v>34</v>
      </c>
      <c r="G86" s="101"/>
      <c r="H86" s="100"/>
      <c r="I86" s="93"/>
      <c r="J86" s="111"/>
      <c r="K86" s="108"/>
      <c r="L86" s="97"/>
      <c r="M86" s="106"/>
      <c r="N86" s="111"/>
      <c r="O86" s="101"/>
      <c r="P86" s="115"/>
      <c r="Q86" s="116"/>
      <c r="R86" s="91"/>
      <c r="S86" s="40"/>
    </row>
    <row r="87" spans="1:19" ht="21.6" thickBot="1" x14ac:dyDescent="0.45">
      <c r="A87" s="91"/>
      <c r="B87" s="91"/>
      <c r="C87" s="95"/>
      <c r="D87" s="104">
        <f>IF($B$130=TRUE,D81+1,"")</f>
        <v>18</v>
      </c>
      <c r="E87" s="106"/>
      <c r="F87" s="98" t="s">
        <v>167</v>
      </c>
      <c r="G87" s="107">
        <v>0</v>
      </c>
      <c r="H87" s="91"/>
      <c r="I87" s="95"/>
      <c r="J87" s="97"/>
      <c r="K87" s="108"/>
      <c r="L87" s="91"/>
      <c r="M87" s="108"/>
      <c r="N87" s="91"/>
      <c r="O87" s="101"/>
      <c r="P87" s="97"/>
      <c r="Q87" s="101"/>
      <c r="R87" s="91"/>
      <c r="S87" s="40"/>
    </row>
    <row r="88" spans="1:19" ht="21.6" thickBot="1" x14ac:dyDescent="0.45">
      <c r="A88" s="91"/>
      <c r="B88" s="91"/>
      <c r="C88" s="95" t="s">
        <v>53</v>
      </c>
      <c r="D88" s="98" t="s">
        <v>167</v>
      </c>
      <c r="E88" s="110"/>
      <c r="F88" s="100"/>
      <c r="G88" s="91"/>
      <c r="H88" s="91"/>
      <c r="I88" s="113" t="s">
        <v>54</v>
      </c>
      <c r="J88" s="114" t="s">
        <v>148</v>
      </c>
      <c r="K88" s="107">
        <v>0</v>
      </c>
      <c r="L88" s="91"/>
      <c r="M88" s="108"/>
      <c r="N88" s="91"/>
      <c r="O88" s="101"/>
      <c r="P88" s="97"/>
      <c r="Q88" s="101"/>
      <c r="R88" s="111"/>
      <c r="S88" s="40"/>
    </row>
    <row r="89" spans="1:19" ht="21" x14ac:dyDescent="0.4">
      <c r="A89" s="91"/>
      <c r="B89" s="91"/>
      <c r="C89" s="95"/>
      <c r="D89" s="95"/>
      <c r="E89" s="95"/>
      <c r="F89" s="91"/>
      <c r="G89" s="91"/>
      <c r="H89" s="91"/>
      <c r="I89" s="95"/>
      <c r="J89" s="100"/>
      <c r="K89" s="91"/>
      <c r="L89" s="91"/>
      <c r="M89" s="108"/>
      <c r="N89" s="91"/>
      <c r="O89" s="101"/>
      <c r="P89" s="97"/>
      <c r="Q89" s="101"/>
      <c r="R89" s="91"/>
      <c r="S89" s="40"/>
    </row>
    <row r="90" spans="1:19" ht="21" x14ac:dyDescent="0.4">
      <c r="A90" s="91"/>
      <c r="B90" s="91"/>
      <c r="C90" s="95"/>
      <c r="D90" s="95"/>
      <c r="E90" s="95"/>
      <c r="F90" s="91"/>
      <c r="G90" s="91"/>
      <c r="H90" s="91"/>
      <c r="I90" s="95"/>
      <c r="J90" s="91"/>
      <c r="K90" s="91"/>
      <c r="L90" s="91"/>
      <c r="M90" s="108"/>
      <c r="N90" s="91"/>
      <c r="O90" s="101"/>
      <c r="P90" s="97"/>
      <c r="Q90" s="101"/>
      <c r="R90" s="111">
        <f>IF($B$130=TRUE,P99+1,"")</f>
        <v>61</v>
      </c>
      <c r="S90" s="40"/>
    </row>
    <row r="91" spans="1:19" ht="21.6" thickBot="1" x14ac:dyDescent="0.45">
      <c r="A91" s="91"/>
      <c r="B91" s="91"/>
      <c r="C91" s="95"/>
      <c r="D91" s="109"/>
      <c r="E91" s="102" t="s">
        <v>55</v>
      </c>
      <c r="F91" s="98" t="s">
        <v>147</v>
      </c>
      <c r="G91" s="99"/>
      <c r="H91" s="91"/>
      <c r="I91" s="95"/>
      <c r="J91" s="91"/>
      <c r="K91" s="91"/>
      <c r="L91" s="91"/>
      <c r="M91" s="108"/>
      <c r="N91" s="91"/>
      <c r="O91" s="101"/>
      <c r="P91" s="97"/>
      <c r="Q91" s="101"/>
      <c r="R91" s="93"/>
      <c r="S91" s="40"/>
    </row>
    <row r="92" spans="1:19" ht="21.6" thickBot="1" x14ac:dyDescent="0.45">
      <c r="A92" s="91"/>
      <c r="B92" s="91"/>
      <c r="C92" s="95"/>
      <c r="D92" s="109"/>
      <c r="E92" s="95"/>
      <c r="F92" s="91"/>
      <c r="G92" s="101"/>
      <c r="H92" s="98" t="s">
        <v>153</v>
      </c>
      <c r="I92" s="99">
        <v>0</v>
      </c>
      <c r="J92" s="91"/>
      <c r="K92" s="91"/>
      <c r="L92" s="111">
        <f>IF($B$130=TRUE,L56+1,"")</f>
        <v>55</v>
      </c>
      <c r="M92" s="108"/>
      <c r="N92" s="103" t="s">
        <v>112</v>
      </c>
      <c r="O92" s="164">
        <v>2</v>
      </c>
      <c r="P92" s="97"/>
      <c r="Q92" s="101"/>
      <c r="R92" s="91"/>
      <c r="S92" s="40"/>
    </row>
    <row r="93" spans="1:19" ht="21.6" thickBot="1" x14ac:dyDescent="0.45">
      <c r="A93" s="91"/>
      <c r="B93" s="91"/>
      <c r="C93" s="95" t="s">
        <v>56</v>
      </c>
      <c r="D93" s="98" t="s">
        <v>151</v>
      </c>
      <c r="E93" s="99">
        <v>1</v>
      </c>
      <c r="F93" s="104">
        <f>IF($B$130=TRUE,F86+1,"")</f>
        <v>35</v>
      </c>
      <c r="G93" s="101"/>
      <c r="H93" s="100"/>
      <c r="I93" s="105"/>
      <c r="J93" s="91"/>
      <c r="K93" s="91"/>
      <c r="L93" s="91"/>
      <c r="M93" s="108"/>
      <c r="N93" s="91"/>
      <c r="O93" s="91"/>
      <c r="P93" s="97"/>
      <c r="Q93" s="101"/>
      <c r="R93" s="91"/>
      <c r="S93" s="40"/>
    </row>
    <row r="94" spans="1:19" ht="21.6" thickBot="1" x14ac:dyDescent="0.45">
      <c r="A94" s="91"/>
      <c r="B94" s="91"/>
      <c r="C94" s="95"/>
      <c r="D94" s="104">
        <f>IF($B$130=TRUE,D87+1,"")</f>
        <v>19</v>
      </c>
      <c r="E94" s="106"/>
      <c r="F94" s="98" t="s">
        <v>153</v>
      </c>
      <c r="G94" s="107"/>
      <c r="H94" s="97"/>
      <c r="I94" s="112"/>
      <c r="J94" s="91"/>
      <c r="K94" s="91"/>
      <c r="L94" s="91"/>
      <c r="M94" s="108"/>
      <c r="N94" s="91"/>
      <c r="O94" s="91"/>
      <c r="P94" s="97"/>
      <c r="Q94" s="101"/>
      <c r="R94" s="91"/>
      <c r="S94" s="38"/>
    </row>
    <row r="95" spans="1:19" ht="21.6" thickBot="1" x14ac:dyDescent="0.45">
      <c r="A95" s="91"/>
      <c r="B95" s="91"/>
      <c r="C95" s="95" t="s">
        <v>57</v>
      </c>
      <c r="D95" s="98" t="s">
        <v>153</v>
      </c>
      <c r="E95" s="164">
        <v>2</v>
      </c>
      <c r="F95" s="100"/>
      <c r="G95" s="91"/>
      <c r="H95" s="111">
        <f>IF($B$130=TRUE,H82+1,"")</f>
        <v>46</v>
      </c>
      <c r="I95" s="108"/>
      <c r="J95" s="98" t="s">
        <v>156</v>
      </c>
      <c r="K95" s="99">
        <v>0</v>
      </c>
      <c r="L95" s="91"/>
      <c r="M95" s="108"/>
      <c r="N95" s="91"/>
      <c r="O95" s="91"/>
      <c r="P95" s="97"/>
      <c r="Q95" s="101"/>
      <c r="R95" s="91"/>
      <c r="S95" s="38"/>
    </row>
    <row r="96" spans="1:19" ht="21" x14ac:dyDescent="0.4">
      <c r="A96" s="91"/>
      <c r="B96" s="91"/>
      <c r="C96" s="95"/>
      <c r="D96" s="109"/>
      <c r="E96" s="95"/>
      <c r="F96" s="91"/>
      <c r="G96" s="91"/>
      <c r="H96" s="97"/>
      <c r="I96" s="108"/>
      <c r="J96" s="97"/>
      <c r="K96" s="105"/>
      <c r="L96" s="91"/>
      <c r="M96" s="108"/>
      <c r="N96" s="91"/>
      <c r="O96" s="91"/>
      <c r="P96" s="97"/>
      <c r="Q96" s="101"/>
      <c r="R96" s="91"/>
      <c r="S96" s="38"/>
    </row>
    <row r="97" spans="1:19" ht="21.6" thickBot="1" x14ac:dyDescent="0.45">
      <c r="A97" s="91"/>
      <c r="B97" s="91"/>
      <c r="C97" s="95"/>
      <c r="D97" s="95"/>
      <c r="E97" s="113" t="s">
        <v>58</v>
      </c>
      <c r="F97" s="98" t="s">
        <v>166</v>
      </c>
      <c r="G97" s="99">
        <v>0</v>
      </c>
      <c r="H97" s="97"/>
      <c r="I97" s="108"/>
      <c r="J97" s="97"/>
      <c r="K97" s="112"/>
      <c r="L97" s="91"/>
      <c r="M97" s="108"/>
      <c r="N97" s="91"/>
      <c r="O97" s="91"/>
      <c r="P97" s="97"/>
      <c r="Q97" s="101"/>
      <c r="R97" s="91"/>
      <c r="S97" s="38"/>
    </row>
    <row r="98" spans="1:19" ht="21.6" thickBot="1" x14ac:dyDescent="0.45">
      <c r="A98" s="91"/>
      <c r="B98" s="91"/>
      <c r="C98" s="95"/>
      <c r="D98" s="113"/>
      <c r="E98" s="95"/>
      <c r="F98" s="91"/>
      <c r="G98" s="101"/>
      <c r="H98" s="114" t="s">
        <v>156</v>
      </c>
      <c r="I98" s="164">
        <v>2</v>
      </c>
      <c r="J98" s="111">
        <f>IF($B$130=TRUE,J85+1,"")</f>
        <v>50</v>
      </c>
      <c r="K98" s="108"/>
      <c r="L98" s="117" t="s">
        <v>112</v>
      </c>
      <c r="M98" s="164">
        <v>2</v>
      </c>
      <c r="N98" s="91"/>
      <c r="O98" s="91"/>
      <c r="P98" s="97"/>
      <c r="Q98" s="101"/>
      <c r="R98" s="91"/>
      <c r="S98" s="38"/>
    </row>
    <row r="99" spans="1:19" ht="21.6" thickBot="1" x14ac:dyDescent="0.45">
      <c r="A99" s="91"/>
      <c r="B99" s="91"/>
      <c r="C99" s="95" t="s">
        <v>59</v>
      </c>
      <c r="D99" s="98" t="s">
        <v>168</v>
      </c>
      <c r="E99" s="99">
        <v>0</v>
      </c>
      <c r="F99" s="104">
        <f>IF($B$130=TRUE,F93+1,"")</f>
        <v>36</v>
      </c>
      <c r="G99" s="101"/>
      <c r="H99" s="91"/>
      <c r="I99" s="95"/>
      <c r="J99" s="97"/>
      <c r="K99" s="108"/>
      <c r="L99" s="100"/>
      <c r="M99" s="91"/>
      <c r="N99" s="91"/>
      <c r="O99" s="91"/>
      <c r="P99" s="111">
        <f>IF($B$130=TRUE,N41+1,"")</f>
        <v>60</v>
      </c>
      <c r="Q99" s="101"/>
      <c r="R99" s="103" t="s">
        <v>112</v>
      </c>
      <c r="S99" s="164">
        <v>2</v>
      </c>
    </row>
    <row r="100" spans="1:19" ht="21.6" thickBot="1" x14ac:dyDescent="0.45">
      <c r="A100" s="91"/>
      <c r="B100" s="91"/>
      <c r="C100" s="95"/>
      <c r="D100" s="104">
        <f>IF($B$130=TRUE,D94+1,"")</f>
        <v>20</v>
      </c>
      <c r="E100" s="106"/>
      <c r="F100" s="98" t="s">
        <v>156</v>
      </c>
      <c r="G100" s="165">
        <v>2</v>
      </c>
      <c r="H100" s="91"/>
      <c r="I100" s="95"/>
      <c r="J100" s="97"/>
      <c r="K100" s="108"/>
      <c r="L100" s="91"/>
      <c r="M100" s="91"/>
      <c r="N100" s="91"/>
      <c r="O100" s="91"/>
      <c r="P100" s="97"/>
      <c r="Q100" s="101"/>
      <c r="R100" s="100"/>
    </row>
    <row r="101" spans="1:19" ht="21.6" thickBot="1" x14ac:dyDescent="0.45">
      <c r="A101" s="91"/>
      <c r="B101" s="91"/>
      <c r="C101" s="95" t="s">
        <v>60</v>
      </c>
      <c r="D101" s="98" t="s">
        <v>156</v>
      </c>
      <c r="E101" s="164">
        <v>2</v>
      </c>
      <c r="F101" s="100"/>
      <c r="G101" s="91"/>
      <c r="H101" s="91"/>
      <c r="I101" s="113" t="s">
        <v>61</v>
      </c>
      <c r="J101" s="114" t="s">
        <v>112</v>
      </c>
      <c r="K101" s="164">
        <v>2</v>
      </c>
      <c r="L101" s="91"/>
      <c r="M101" s="95"/>
      <c r="N101" s="91"/>
      <c r="O101" s="91"/>
      <c r="P101" s="97"/>
      <c r="Q101" s="101"/>
      <c r="R101" s="91"/>
    </row>
    <row r="102" spans="1:19" ht="21" x14ac:dyDescent="0.4">
      <c r="A102" s="91"/>
      <c r="B102" s="91"/>
      <c r="C102" s="95"/>
      <c r="D102" s="95"/>
      <c r="E102" s="95"/>
      <c r="F102" s="91"/>
      <c r="G102" s="91"/>
      <c r="H102" s="91"/>
      <c r="I102" s="95"/>
      <c r="J102" s="100"/>
      <c r="K102" s="91"/>
      <c r="L102" s="91"/>
      <c r="M102" s="95"/>
      <c r="N102" s="91"/>
      <c r="O102" s="91"/>
      <c r="P102" s="97"/>
      <c r="Q102" s="101"/>
      <c r="R102" s="91"/>
    </row>
    <row r="103" spans="1:19" ht="21" x14ac:dyDescent="0.4">
      <c r="A103" s="91"/>
      <c r="B103" s="91"/>
      <c r="C103" s="95"/>
      <c r="D103" s="95"/>
      <c r="E103" s="95"/>
      <c r="F103" s="91"/>
      <c r="G103" s="95"/>
      <c r="H103" s="91"/>
      <c r="I103" s="95"/>
      <c r="J103" s="91"/>
      <c r="K103" s="95"/>
      <c r="L103" s="91"/>
      <c r="M103" s="91"/>
      <c r="N103" s="91"/>
      <c r="O103" s="91"/>
      <c r="P103" s="97"/>
      <c r="Q103" s="101"/>
      <c r="R103" s="91"/>
    </row>
    <row r="104" spans="1:19" ht="21.6" thickBot="1" x14ac:dyDescent="0.45">
      <c r="A104" s="91"/>
      <c r="B104" s="91"/>
      <c r="C104" s="95"/>
      <c r="D104" s="91"/>
      <c r="E104" s="102" t="s">
        <v>62</v>
      </c>
      <c r="F104" s="98" t="s">
        <v>147</v>
      </c>
      <c r="G104" s="99"/>
      <c r="H104" s="91"/>
      <c r="I104" s="95"/>
      <c r="J104" s="91"/>
      <c r="K104" s="91"/>
      <c r="L104" s="91"/>
      <c r="M104" s="91"/>
      <c r="N104" s="91"/>
      <c r="O104" s="91"/>
      <c r="P104" s="97"/>
      <c r="Q104" s="101"/>
      <c r="R104" s="91"/>
    </row>
    <row r="105" spans="1:19" ht="21.6" thickBot="1" x14ac:dyDescent="0.45">
      <c r="A105" s="91"/>
      <c r="B105" s="91"/>
      <c r="C105" s="95"/>
      <c r="D105" s="91"/>
      <c r="E105" s="95"/>
      <c r="F105" s="100"/>
      <c r="G105" s="101"/>
      <c r="H105" s="98" t="s">
        <v>158</v>
      </c>
      <c r="I105" s="99" t="s">
        <v>110</v>
      </c>
      <c r="J105" s="91"/>
      <c r="K105" s="91"/>
      <c r="L105" s="91"/>
      <c r="M105" s="102" t="s">
        <v>63</v>
      </c>
      <c r="N105" s="103" t="s">
        <v>149</v>
      </c>
      <c r="O105" s="99">
        <v>0</v>
      </c>
      <c r="P105" s="97"/>
      <c r="Q105" s="101"/>
      <c r="R105" s="91"/>
    </row>
    <row r="106" spans="1:19" ht="21.6" thickBot="1" x14ac:dyDescent="0.45">
      <c r="A106" s="91"/>
      <c r="B106" s="91"/>
      <c r="C106" s="95" t="s">
        <v>64</v>
      </c>
      <c r="D106" s="98" t="s">
        <v>169</v>
      </c>
      <c r="E106" s="99">
        <v>0</v>
      </c>
      <c r="F106" s="104">
        <f>IF($B$130=TRUE,F99+1,"")</f>
        <v>37</v>
      </c>
      <c r="G106" s="101"/>
      <c r="H106" s="97"/>
      <c r="I106" s="105"/>
      <c r="J106" s="91"/>
      <c r="K106" s="91"/>
      <c r="L106" s="91"/>
      <c r="M106" s="95"/>
      <c r="N106" s="91"/>
      <c r="O106" s="101"/>
      <c r="P106" s="97"/>
      <c r="Q106" s="101"/>
      <c r="R106" s="91"/>
    </row>
    <row r="107" spans="1:19" ht="21.6" thickBot="1" x14ac:dyDescent="0.45">
      <c r="A107" s="91"/>
      <c r="B107" s="91"/>
      <c r="C107" s="95"/>
      <c r="D107" s="104">
        <f>IF($B$130=TRUE,D100+1,"")</f>
        <v>21</v>
      </c>
      <c r="E107" s="106"/>
      <c r="F107" s="98" t="s">
        <v>158</v>
      </c>
      <c r="G107" s="107"/>
      <c r="H107" s="97"/>
      <c r="I107" s="108"/>
      <c r="J107" s="97"/>
      <c r="K107" s="91"/>
      <c r="L107" s="91"/>
      <c r="M107" s="95"/>
      <c r="N107" s="91"/>
      <c r="O107" s="101"/>
      <c r="P107" s="97"/>
      <c r="Q107" s="101"/>
      <c r="R107" s="91"/>
    </row>
    <row r="108" spans="1:19" ht="21.6" thickBot="1" x14ac:dyDescent="0.45">
      <c r="A108" s="91"/>
      <c r="B108" s="91"/>
      <c r="C108" s="113" t="s">
        <v>65</v>
      </c>
      <c r="D108" s="98" t="s">
        <v>158</v>
      </c>
      <c r="E108" s="164">
        <v>2</v>
      </c>
      <c r="F108" s="91"/>
      <c r="G108" s="91"/>
      <c r="H108" s="111">
        <f>IF($B$130=TRUE,H95+1,"")</f>
        <v>47</v>
      </c>
      <c r="I108" s="108"/>
      <c r="J108" s="103" t="s">
        <v>161</v>
      </c>
      <c r="K108" s="99">
        <v>0</v>
      </c>
      <c r="L108" s="91"/>
      <c r="M108" s="95"/>
      <c r="N108" s="91"/>
      <c r="O108" s="101"/>
      <c r="P108" s="97"/>
      <c r="Q108" s="101"/>
      <c r="R108" s="91"/>
    </row>
    <row r="109" spans="1:19" ht="21" x14ac:dyDescent="0.4">
      <c r="A109" s="91"/>
      <c r="B109" s="91"/>
      <c r="C109" s="95"/>
      <c r="D109" s="109"/>
      <c r="E109" s="95"/>
      <c r="F109" s="91"/>
      <c r="G109" s="91"/>
      <c r="H109" s="111"/>
      <c r="I109" s="108"/>
      <c r="J109" s="100"/>
      <c r="K109" s="106"/>
      <c r="L109" s="91"/>
      <c r="M109" s="95"/>
      <c r="N109" s="91"/>
      <c r="O109" s="101"/>
      <c r="P109" s="97"/>
      <c r="Q109" s="101"/>
      <c r="R109" s="91"/>
    </row>
    <row r="110" spans="1:19" ht="21.6" thickBot="1" x14ac:dyDescent="0.45">
      <c r="A110" s="91"/>
      <c r="B110" s="91"/>
      <c r="C110" s="95"/>
      <c r="D110" s="95"/>
      <c r="E110" s="113" t="s">
        <v>66</v>
      </c>
      <c r="F110" s="98" t="s">
        <v>150</v>
      </c>
      <c r="G110" s="99">
        <v>0</v>
      </c>
      <c r="H110" s="97"/>
      <c r="I110" s="108"/>
      <c r="J110" s="97"/>
      <c r="K110" s="112"/>
      <c r="L110" s="91"/>
      <c r="M110" s="95"/>
      <c r="N110" s="91"/>
      <c r="O110" s="101"/>
      <c r="P110" s="97"/>
      <c r="Q110" s="101"/>
      <c r="R110" s="91"/>
    </row>
    <row r="111" spans="1:19" ht="21.6" thickBot="1" x14ac:dyDescent="0.45">
      <c r="A111" s="91"/>
      <c r="B111" s="91"/>
      <c r="C111" s="95"/>
      <c r="D111" s="113"/>
      <c r="E111" s="95"/>
      <c r="F111" s="100"/>
      <c r="G111" s="101"/>
      <c r="H111" s="114" t="s">
        <v>161</v>
      </c>
      <c r="I111" s="110" t="s">
        <v>111</v>
      </c>
      <c r="J111" s="111">
        <f>IF($B$130=TRUE,J98+1,"")</f>
        <v>51</v>
      </c>
      <c r="K111" s="108"/>
      <c r="L111" s="103" t="s">
        <v>160</v>
      </c>
      <c r="M111" s="99">
        <v>0</v>
      </c>
      <c r="N111" s="111">
        <f>IF($B$130=TRUE,N85+1,"")</f>
        <v>58</v>
      </c>
      <c r="O111" s="101"/>
      <c r="P111" s="103" t="s">
        <v>134</v>
      </c>
      <c r="Q111" s="110">
        <v>0</v>
      </c>
      <c r="R111" s="95"/>
    </row>
    <row r="112" spans="1:19" ht="21.6" thickBot="1" x14ac:dyDescent="0.45">
      <c r="A112" s="91"/>
      <c r="B112" s="91"/>
      <c r="C112" s="113" t="s">
        <v>67</v>
      </c>
      <c r="D112" s="98" t="s">
        <v>161</v>
      </c>
      <c r="E112" s="99"/>
      <c r="F112" s="104">
        <f>IF($B$130=TRUE,F106+1,"")</f>
        <v>38</v>
      </c>
      <c r="G112" s="101"/>
      <c r="H112" s="100"/>
      <c r="I112" s="93"/>
      <c r="J112" s="111"/>
      <c r="K112" s="108"/>
      <c r="L112" s="97"/>
      <c r="M112" s="106"/>
      <c r="N112" s="111"/>
      <c r="O112" s="101"/>
      <c r="P112" s="91"/>
      <c r="Q112" s="91"/>
      <c r="R112" s="91"/>
    </row>
    <row r="113" spans="1:19" ht="21.6" thickBot="1" x14ac:dyDescent="0.45">
      <c r="A113" s="91"/>
      <c r="B113" s="91"/>
      <c r="C113" s="113"/>
      <c r="D113" s="104">
        <f>IF($B$130=TRUE,D107+1,"")</f>
        <v>22</v>
      </c>
      <c r="E113" s="106"/>
      <c r="F113" s="98" t="s">
        <v>161</v>
      </c>
      <c r="G113" s="165">
        <v>2</v>
      </c>
      <c r="H113" s="91"/>
      <c r="I113" s="95"/>
      <c r="J113" s="97"/>
      <c r="K113" s="108"/>
      <c r="L113" s="91"/>
      <c r="M113" s="108"/>
      <c r="N113" s="91"/>
      <c r="O113" s="101"/>
      <c r="P113" s="91"/>
      <c r="Q113" s="91"/>
      <c r="R113" s="91"/>
    </row>
    <row r="114" spans="1:19" ht="21.6" thickBot="1" x14ac:dyDescent="0.45">
      <c r="A114" s="91"/>
      <c r="B114" s="91"/>
      <c r="C114" s="113" t="s">
        <v>68</v>
      </c>
      <c r="D114" s="98" t="s">
        <v>147</v>
      </c>
      <c r="E114" s="110"/>
      <c r="F114" s="91"/>
      <c r="G114" s="91"/>
      <c r="H114" s="91"/>
      <c r="I114" s="113" t="s">
        <v>69</v>
      </c>
      <c r="J114" s="114" t="s">
        <v>160</v>
      </c>
      <c r="K114" s="107">
        <v>2</v>
      </c>
      <c r="L114" s="91"/>
      <c r="M114" s="108"/>
      <c r="N114" s="91"/>
      <c r="O114" s="101"/>
      <c r="P114" s="91"/>
      <c r="Q114" s="91"/>
      <c r="R114" s="160" t="s">
        <v>0</v>
      </c>
      <c r="S114" s="160" t="s">
        <v>22</v>
      </c>
    </row>
    <row r="115" spans="1:19" ht="21" x14ac:dyDescent="0.4">
      <c r="A115" s="91"/>
      <c r="B115" s="91"/>
      <c r="C115" s="113"/>
      <c r="D115" s="95"/>
      <c r="E115" s="95"/>
      <c r="F115" s="91"/>
      <c r="G115" s="91"/>
      <c r="H115" s="91"/>
      <c r="I115" s="95"/>
      <c r="J115" s="91"/>
      <c r="K115" s="91"/>
      <c r="L115" s="91"/>
      <c r="M115" s="108"/>
      <c r="N115" s="91"/>
      <c r="O115" s="101"/>
      <c r="P115" s="91"/>
      <c r="Q115" s="91"/>
      <c r="R115" s="74">
        <v>1</v>
      </c>
      <c r="S115" s="55">
        <v>50</v>
      </c>
    </row>
    <row r="116" spans="1:19" ht="21" x14ac:dyDescent="0.4">
      <c r="A116" s="91"/>
      <c r="B116" s="91"/>
      <c r="C116" s="113"/>
      <c r="D116" s="95"/>
      <c r="E116" s="95"/>
      <c r="F116" s="91"/>
      <c r="G116" s="91"/>
      <c r="H116" s="91"/>
      <c r="I116" s="95"/>
      <c r="J116" s="91"/>
      <c r="K116" s="91"/>
      <c r="L116" s="91"/>
      <c r="M116" s="108"/>
      <c r="N116" s="91"/>
      <c r="O116" s="101"/>
      <c r="P116" s="91"/>
      <c r="Q116" s="91"/>
      <c r="R116" s="55">
        <v>2</v>
      </c>
      <c r="S116" s="55">
        <v>48</v>
      </c>
    </row>
    <row r="117" spans="1:19" ht="21.6" thickBot="1" x14ac:dyDescent="0.45">
      <c r="A117" s="91"/>
      <c r="B117" s="91"/>
      <c r="C117" s="113"/>
      <c r="D117" s="109"/>
      <c r="E117" s="102" t="s">
        <v>70</v>
      </c>
      <c r="F117" s="98" t="s">
        <v>154</v>
      </c>
      <c r="G117" s="99">
        <v>0</v>
      </c>
      <c r="H117" s="91"/>
      <c r="I117" s="95"/>
      <c r="J117" s="91"/>
      <c r="K117" s="91"/>
      <c r="L117" s="91"/>
      <c r="M117" s="108"/>
      <c r="N117" s="91"/>
      <c r="O117" s="101"/>
      <c r="P117" s="91"/>
      <c r="Q117" s="91"/>
      <c r="R117" s="74">
        <v>3</v>
      </c>
      <c r="S117" s="55">
        <v>46</v>
      </c>
    </row>
    <row r="118" spans="1:19" ht="21.6" thickBot="1" x14ac:dyDescent="0.45">
      <c r="A118" s="91"/>
      <c r="B118" s="91"/>
      <c r="C118" s="113"/>
      <c r="D118" s="109"/>
      <c r="E118" s="95"/>
      <c r="F118" s="91"/>
      <c r="G118" s="101"/>
      <c r="H118" s="98" t="s">
        <v>164</v>
      </c>
      <c r="I118" s="99" t="s">
        <v>111</v>
      </c>
      <c r="J118" s="91"/>
      <c r="K118" s="91"/>
      <c r="L118" s="111">
        <f>IF($B$130=TRUE,L92+1,"")</f>
        <v>56</v>
      </c>
      <c r="M118" s="108"/>
      <c r="N118" s="103" t="s">
        <v>134</v>
      </c>
      <c r="O118" s="164">
        <v>2</v>
      </c>
      <c r="P118" s="91"/>
      <c r="Q118" s="91"/>
      <c r="R118" s="74">
        <v>4</v>
      </c>
      <c r="S118" s="55">
        <v>44</v>
      </c>
    </row>
    <row r="119" spans="1:19" ht="21.6" thickBot="1" x14ac:dyDescent="0.45">
      <c r="A119" s="91"/>
      <c r="B119" s="91"/>
      <c r="C119" s="113" t="s">
        <v>71</v>
      </c>
      <c r="D119" s="98" t="s">
        <v>164</v>
      </c>
      <c r="E119" s="99"/>
      <c r="F119" s="104">
        <f>IF($B$130=TRUE,F112+1,"")</f>
        <v>39</v>
      </c>
      <c r="G119" s="101"/>
      <c r="H119" s="97"/>
      <c r="I119" s="105"/>
      <c r="J119" s="91"/>
      <c r="K119" s="91"/>
      <c r="L119" s="91"/>
      <c r="M119" s="108"/>
      <c r="N119" s="100"/>
      <c r="O119" s="91"/>
      <c r="R119" s="54" t="s">
        <v>103</v>
      </c>
      <c r="S119" s="160">
        <v>43</v>
      </c>
    </row>
    <row r="120" spans="1:19" ht="21.6" thickBot="1" x14ac:dyDescent="0.45">
      <c r="A120" s="91"/>
      <c r="B120" s="91"/>
      <c r="C120" s="113"/>
      <c r="D120" s="104">
        <f>IF($B$130=TRUE,D113+1,"")</f>
        <v>23</v>
      </c>
      <c r="E120" s="106"/>
      <c r="F120" s="98" t="s">
        <v>164</v>
      </c>
      <c r="G120" s="165">
        <v>2</v>
      </c>
      <c r="H120" s="97"/>
      <c r="I120" s="112"/>
      <c r="J120" s="91"/>
      <c r="K120" s="91"/>
      <c r="L120" s="91"/>
      <c r="M120" s="108"/>
      <c r="N120" s="91"/>
      <c r="O120" s="91"/>
      <c r="R120" s="88" t="s">
        <v>102</v>
      </c>
      <c r="S120" s="55">
        <v>41</v>
      </c>
    </row>
    <row r="121" spans="1:19" ht="21.6" thickBot="1" x14ac:dyDescent="0.45">
      <c r="A121" s="91"/>
      <c r="B121" s="91"/>
      <c r="C121" s="113" t="s">
        <v>72</v>
      </c>
      <c r="D121" s="98"/>
      <c r="E121" s="110"/>
      <c r="F121" s="100"/>
      <c r="G121" s="91"/>
      <c r="H121" s="111">
        <f>IF($B$130=TRUE,H108+1,"")</f>
        <v>48</v>
      </c>
      <c r="I121" s="108"/>
      <c r="J121" s="98" t="s">
        <v>164</v>
      </c>
      <c r="K121" s="99">
        <v>0</v>
      </c>
      <c r="L121" s="91"/>
      <c r="M121" s="108"/>
      <c r="N121" s="91"/>
      <c r="O121" s="91"/>
      <c r="R121" s="57" t="s">
        <v>116</v>
      </c>
      <c r="S121" s="55">
        <v>38</v>
      </c>
    </row>
    <row r="122" spans="1:19" ht="21" x14ac:dyDescent="0.4">
      <c r="A122" s="91"/>
      <c r="B122" s="91"/>
      <c r="C122" s="113"/>
      <c r="D122" s="109"/>
      <c r="E122" s="95"/>
      <c r="F122" s="91"/>
      <c r="G122" s="91"/>
      <c r="H122" s="97"/>
      <c r="I122" s="108"/>
      <c r="J122" s="100"/>
      <c r="K122" s="105"/>
      <c r="L122" s="91"/>
      <c r="M122" s="108"/>
      <c r="N122" s="91"/>
      <c r="O122" s="91"/>
      <c r="R122" s="74" t="s">
        <v>182</v>
      </c>
      <c r="S122" s="55">
        <v>35</v>
      </c>
    </row>
    <row r="123" spans="1:19" ht="21.6" thickBot="1" x14ac:dyDescent="0.45">
      <c r="A123" s="91"/>
      <c r="B123" s="91"/>
      <c r="C123" s="113"/>
      <c r="D123" s="95"/>
      <c r="E123" s="113" t="s">
        <v>73</v>
      </c>
      <c r="F123" s="98" t="s">
        <v>155</v>
      </c>
      <c r="G123" s="163">
        <v>2</v>
      </c>
      <c r="H123" s="97"/>
      <c r="I123" s="108"/>
      <c r="J123" s="97"/>
      <c r="K123" s="112"/>
      <c r="L123" s="91"/>
      <c r="M123" s="108"/>
      <c r="N123" s="91"/>
      <c r="O123" s="91"/>
      <c r="R123" s="74" t="s">
        <v>183</v>
      </c>
      <c r="S123" s="160">
        <v>33</v>
      </c>
    </row>
    <row r="124" spans="1:19" ht="21.6" thickBot="1" x14ac:dyDescent="0.45">
      <c r="A124" s="91"/>
      <c r="B124" s="91"/>
      <c r="C124" s="113"/>
      <c r="D124" s="113"/>
      <c r="E124" s="95"/>
      <c r="F124" s="100"/>
      <c r="G124" s="101"/>
      <c r="H124" s="114" t="s">
        <v>155</v>
      </c>
      <c r="I124" s="110" t="s">
        <v>110</v>
      </c>
      <c r="J124" s="111">
        <f>IF($B$130=TRUE,J111+1,"")</f>
        <v>52</v>
      </c>
      <c r="K124" s="108"/>
      <c r="L124" s="117" t="s">
        <v>134</v>
      </c>
      <c r="M124" s="164">
        <v>2</v>
      </c>
      <c r="N124" s="91"/>
      <c r="O124" s="91"/>
      <c r="R124" s="57" t="s">
        <v>184</v>
      </c>
      <c r="S124" s="18">
        <v>29</v>
      </c>
    </row>
    <row r="125" spans="1:19" ht="21.6" thickBot="1" x14ac:dyDescent="0.45">
      <c r="A125" s="91"/>
      <c r="B125" s="91"/>
      <c r="C125" s="113" t="s">
        <v>74</v>
      </c>
      <c r="D125" s="98" t="s">
        <v>165</v>
      </c>
      <c r="E125" s="163">
        <v>2</v>
      </c>
      <c r="F125" s="104">
        <f>IF($B$130=TRUE,F119+1,"")</f>
        <v>40</v>
      </c>
      <c r="G125" s="101"/>
      <c r="H125" s="100"/>
      <c r="I125" s="95"/>
      <c r="J125" s="97"/>
      <c r="K125" s="108"/>
      <c r="L125" s="100"/>
      <c r="M125" s="91"/>
      <c r="N125" s="91"/>
      <c r="O125" s="91"/>
      <c r="R125" s="57" t="s">
        <v>185</v>
      </c>
      <c r="S125" s="18">
        <v>25</v>
      </c>
    </row>
    <row r="126" spans="1:19" ht="21.6" thickBot="1" x14ac:dyDescent="0.45">
      <c r="A126" s="91"/>
      <c r="B126" s="91"/>
      <c r="C126" s="113"/>
      <c r="D126" s="104">
        <f>IF($B$130=TRUE,D120+1,"")</f>
        <v>24</v>
      </c>
      <c r="E126" s="106"/>
      <c r="F126" s="98" t="s">
        <v>165</v>
      </c>
      <c r="G126" s="107">
        <v>1</v>
      </c>
      <c r="H126" s="91"/>
      <c r="I126" s="95"/>
      <c r="J126" s="97"/>
      <c r="K126" s="108"/>
      <c r="L126" s="91"/>
      <c r="M126" s="91"/>
      <c r="N126" s="91"/>
      <c r="O126" s="91"/>
    </row>
    <row r="127" spans="1:19" ht="21.6" thickBot="1" x14ac:dyDescent="0.45">
      <c r="A127" s="91"/>
      <c r="B127" s="91"/>
      <c r="C127" s="113" t="s">
        <v>75</v>
      </c>
      <c r="D127" s="98" t="s">
        <v>170</v>
      </c>
      <c r="E127" s="110">
        <v>0</v>
      </c>
      <c r="F127" s="91"/>
      <c r="G127" s="91"/>
      <c r="H127" s="91"/>
      <c r="I127" s="113" t="s">
        <v>76</v>
      </c>
      <c r="J127" s="114" t="s">
        <v>134</v>
      </c>
      <c r="K127" s="164">
        <v>2</v>
      </c>
      <c r="L127" s="91"/>
      <c r="M127" s="95"/>
      <c r="N127" s="91"/>
      <c r="O127" s="91"/>
    </row>
    <row r="128" spans="1:19" ht="21" x14ac:dyDescent="0.4">
      <c r="A128" s="91"/>
      <c r="B128" s="91"/>
      <c r="C128" s="95"/>
      <c r="D128" s="95"/>
      <c r="E128" s="95"/>
      <c r="F128" s="91"/>
      <c r="G128" s="91"/>
      <c r="H128" s="118" t="s">
        <v>190</v>
      </c>
      <c r="I128" s="95"/>
      <c r="J128" s="91"/>
      <c r="K128" s="91"/>
      <c r="L128" s="91"/>
      <c r="M128" s="95"/>
      <c r="N128" s="91"/>
      <c r="O128" s="91"/>
    </row>
    <row r="129" spans="1:18" ht="21" x14ac:dyDescent="0.4">
      <c r="A129" s="91"/>
      <c r="B129" s="91"/>
      <c r="C129" s="95"/>
      <c r="D129" s="118" t="s">
        <v>195</v>
      </c>
      <c r="E129" s="95"/>
      <c r="F129" s="118" t="s">
        <v>193</v>
      </c>
      <c r="G129" s="91"/>
      <c r="H129" s="95" t="s">
        <v>189</v>
      </c>
      <c r="I129" s="95"/>
      <c r="J129" s="118" t="s">
        <v>80</v>
      </c>
      <c r="K129" s="91"/>
      <c r="L129" s="118" t="s">
        <v>79</v>
      </c>
      <c r="M129" s="91"/>
      <c r="N129" s="118" t="s">
        <v>78</v>
      </c>
      <c r="O129" s="91"/>
      <c r="P129" s="118" t="s">
        <v>197</v>
      </c>
      <c r="R129" s="118" t="s">
        <v>199</v>
      </c>
    </row>
    <row r="130" spans="1:18" ht="23.4" x14ac:dyDescent="0.45">
      <c r="A130" s="91"/>
      <c r="B130" s="119" t="b">
        <v>1</v>
      </c>
      <c r="C130" s="95"/>
      <c r="D130" s="95" t="s">
        <v>196</v>
      </c>
      <c r="E130" s="95"/>
      <c r="F130" s="95" t="s">
        <v>194</v>
      </c>
      <c r="G130" s="91"/>
      <c r="H130" s="118" t="s">
        <v>191</v>
      </c>
      <c r="I130" s="95"/>
      <c r="J130" s="95" t="s">
        <v>188</v>
      </c>
      <c r="K130" s="91"/>
      <c r="L130" s="95" t="s">
        <v>187</v>
      </c>
      <c r="M130" s="91"/>
      <c r="N130" s="95" t="s">
        <v>186</v>
      </c>
      <c r="O130" s="91"/>
      <c r="P130" s="95" t="s">
        <v>198</v>
      </c>
      <c r="Q130" s="166"/>
      <c r="R130" s="95" t="s">
        <v>200</v>
      </c>
    </row>
    <row r="131" spans="1:18" ht="21" x14ac:dyDescent="0.4">
      <c r="A131" s="91"/>
      <c r="B131" s="119" t="b">
        <v>1</v>
      </c>
      <c r="C131" s="95"/>
      <c r="D131" s="91"/>
      <c r="E131" s="95"/>
      <c r="F131" s="91"/>
      <c r="G131" s="91"/>
      <c r="H131" s="95" t="s">
        <v>192</v>
      </c>
      <c r="I131" s="95"/>
      <c r="J131" s="91"/>
      <c r="K131" s="91"/>
      <c r="L131" s="91"/>
      <c r="M131" s="91"/>
      <c r="N131" s="91"/>
      <c r="O131" s="91"/>
    </row>
    <row r="132" spans="1:18" s="166" customFormat="1" ht="23.4" x14ac:dyDescent="0.45">
      <c r="A132" s="120"/>
      <c r="B132" s="120" t="s">
        <v>36</v>
      </c>
      <c r="C132" s="120"/>
      <c r="D132" s="120"/>
      <c r="E132" s="120"/>
      <c r="F132" s="120" t="s">
        <v>201</v>
      </c>
      <c r="G132" s="120"/>
      <c r="I132" s="122"/>
      <c r="J132" s="120"/>
      <c r="K132" s="120"/>
      <c r="L132" s="120" t="s">
        <v>83</v>
      </c>
      <c r="N132" s="122"/>
      <c r="P132" s="120" t="s">
        <v>105</v>
      </c>
      <c r="Q132" s="120"/>
    </row>
    <row r="133" spans="1:18" ht="21" x14ac:dyDescent="0.4">
      <c r="A133" s="91"/>
      <c r="B133" s="91"/>
      <c r="C133" s="30"/>
      <c r="E133" s="30"/>
      <c r="H133" s="91"/>
      <c r="I133" s="95"/>
      <c r="J133" s="91"/>
      <c r="K133" s="91"/>
      <c r="L133" s="91"/>
      <c r="M133" s="91"/>
      <c r="N133" s="91"/>
      <c r="O133" s="91"/>
      <c r="R133" s="91"/>
    </row>
    <row r="134" spans="1:18" ht="21" x14ac:dyDescent="0.4">
      <c r="A134" s="91"/>
      <c r="B134" s="91"/>
      <c r="C134" s="95"/>
      <c r="D134" s="91"/>
      <c r="E134" s="95"/>
      <c r="F134" s="91"/>
      <c r="G134" s="91"/>
      <c r="H134" s="91"/>
      <c r="I134" s="95"/>
      <c r="J134" s="91"/>
      <c r="K134" s="91"/>
      <c r="L134" s="91"/>
      <c r="M134" s="91"/>
      <c r="N134" s="91"/>
      <c r="O134" s="91"/>
      <c r="R134" s="91"/>
    </row>
    <row r="135" spans="1:18" ht="21" x14ac:dyDescent="0.4">
      <c r="A135" s="91"/>
      <c r="B135" s="91"/>
      <c r="C135" s="95"/>
      <c r="D135" s="91"/>
      <c r="E135" s="95"/>
      <c r="F135" s="91"/>
      <c r="G135" s="91"/>
      <c r="H135" s="91"/>
      <c r="I135" s="95"/>
      <c r="J135" s="91"/>
      <c r="K135" s="91"/>
      <c r="L135" s="91"/>
      <c r="M135" s="91"/>
      <c r="N135" s="91"/>
      <c r="O135" s="91"/>
      <c r="R135" s="91"/>
    </row>
  </sheetData>
  <mergeCells count="3">
    <mergeCell ref="A3:P3"/>
    <mergeCell ref="A5:S5"/>
    <mergeCell ref="A1:R1"/>
  </mergeCells>
  <hyperlinks>
    <hyperlink ref="A3" r:id="rId1" display="Tournament Bracket Template by Vertex42.com"/>
    <hyperlink ref="H3" location="Instructions!A1" display="Instructions"/>
  </hyperlinks>
  <pageMargins left="0.37" right="0.38" top="0.32" bottom="0.27" header="0.26" footer="0.2"/>
  <pageSetup paperSize="8" scale="36" orientation="portrait" verticalDpi="0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3555" r:id="rId5" name="Check Box 3">
              <controlPr defaultSize="0" print="0" autoFill="0" autoLine="0" autoPict="0">
                <anchor moveWithCells="1">
                  <from>
                    <xdr:col>1</xdr:col>
                    <xdr:colOff>7620</xdr:colOff>
                    <xdr:row>128</xdr:row>
                    <xdr:rowOff>121920</xdr:rowOff>
                  </from>
                  <to>
                    <xdr:col>1</xdr:col>
                    <xdr:colOff>800100</xdr:colOff>
                    <xdr:row>128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6" r:id="rId6" name="Check Box 4">
              <controlPr defaultSize="0" print="0" autoFill="0" autoLine="0" autoPict="0">
                <anchor moveWithCells="1">
                  <from>
                    <xdr:col>1</xdr:col>
                    <xdr:colOff>7620</xdr:colOff>
                    <xdr:row>129</xdr:row>
                    <xdr:rowOff>60960</xdr:rowOff>
                  </from>
                  <to>
                    <xdr:col>1</xdr:col>
                    <xdr:colOff>800100</xdr:colOff>
                    <xdr:row>129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7" r:id="rId7" name="Check Box 5">
              <controlPr defaultSize="0" print="0" autoFill="0" autoLine="0" autoPict="0">
                <anchor moveWithCells="1">
                  <from>
                    <xdr:col>0</xdr:col>
                    <xdr:colOff>7620</xdr:colOff>
                    <xdr:row>2</xdr:row>
                    <xdr:rowOff>7620</xdr:rowOff>
                  </from>
                  <to>
                    <xdr:col>1</xdr:col>
                    <xdr:colOff>251460</xdr:colOff>
                    <xdr:row>2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8" r:id="rId8" name="Check Box 6">
              <controlPr defaultSize="0" print="0" autoFill="0" autoLine="0" autoPict="0">
                <anchor moveWithCells="1">
                  <from>
                    <xdr:col>0</xdr:col>
                    <xdr:colOff>7620</xdr:colOff>
                    <xdr:row>1</xdr:row>
                    <xdr:rowOff>99060</xdr:rowOff>
                  </from>
                  <to>
                    <xdr:col>1</xdr:col>
                    <xdr:colOff>251460</xdr:colOff>
                    <xdr:row>2</xdr:row>
                    <xdr:rowOff>60960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32"/>
  <sheetViews>
    <sheetView zoomScale="70" zoomScaleNormal="70" workbookViewId="0">
      <selection activeCell="A5" sqref="A5"/>
    </sheetView>
  </sheetViews>
  <sheetFormatPr defaultColWidth="9.33203125" defaultRowHeight="15" x14ac:dyDescent="0.3"/>
  <cols>
    <col min="1" max="1" width="4" style="1" customWidth="1"/>
    <col min="2" max="2" width="6.33203125" style="79" customWidth="1"/>
    <col min="3" max="3" width="12" style="1" customWidth="1"/>
    <col min="4" max="4" width="6.33203125" style="1" customWidth="1"/>
    <col min="5" max="5" width="7.5546875" style="14" customWidth="1"/>
    <col min="6" max="6" width="29.6640625" style="14" customWidth="1"/>
    <col min="7" max="7" width="9.33203125" style="1"/>
    <col min="8" max="8" width="12.33203125" style="1" customWidth="1"/>
    <col min="9" max="10" width="6" style="1" customWidth="1"/>
    <col min="11" max="11" width="2.33203125" style="1" customWidth="1"/>
    <col min="12" max="12" width="3.88671875" style="1" customWidth="1"/>
    <col min="13" max="16384" width="9.33203125" style="1"/>
  </cols>
  <sheetData>
    <row r="1" spans="1:31" x14ac:dyDescent="0.3">
      <c r="A1" s="203" t="s">
        <v>106</v>
      </c>
      <c r="B1" s="203"/>
      <c r="C1" s="203"/>
      <c r="D1" s="203"/>
      <c r="E1" s="203"/>
      <c r="F1" s="203"/>
      <c r="G1" s="203"/>
      <c r="H1" s="203"/>
      <c r="I1" s="203"/>
      <c r="J1" s="203"/>
    </row>
    <row r="2" spans="1:31" ht="15.6" x14ac:dyDescent="0.3">
      <c r="A2" s="211" t="s">
        <v>123</v>
      </c>
      <c r="B2" s="211"/>
      <c r="C2" s="211"/>
      <c r="D2" s="211"/>
      <c r="E2" s="211"/>
      <c r="F2" s="211"/>
      <c r="G2" s="211"/>
      <c r="H2" s="211"/>
      <c r="I2" s="211"/>
      <c r="J2" s="211"/>
    </row>
    <row r="3" spans="1:31" x14ac:dyDescent="0.3">
      <c r="A3" s="210" t="s">
        <v>39</v>
      </c>
      <c r="B3" s="210"/>
      <c r="C3" s="210"/>
      <c r="D3" s="210"/>
      <c r="E3" s="210"/>
      <c r="F3" s="210"/>
      <c r="G3" s="210"/>
      <c r="H3" s="210"/>
      <c r="I3" s="210"/>
      <c r="J3" s="210"/>
    </row>
    <row r="4" spans="1:31" x14ac:dyDescent="0.3">
      <c r="A4" s="172" t="s">
        <v>38</v>
      </c>
      <c r="B4" s="43"/>
      <c r="C4" s="43"/>
      <c r="D4" s="43"/>
      <c r="E4" s="43"/>
      <c r="F4" s="1"/>
      <c r="G4" s="79"/>
      <c r="H4" s="79"/>
      <c r="I4" s="73"/>
      <c r="J4" s="77" t="s">
        <v>202</v>
      </c>
    </row>
    <row r="5" spans="1:31" x14ac:dyDescent="0.3">
      <c r="B5" s="2" t="s">
        <v>109</v>
      </c>
    </row>
    <row r="6" spans="1:31" s="72" customFormat="1" ht="45" x14ac:dyDescent="0.3">
      <c r="A6" s="75" t="s">
        <v>92</v>
      </c>
      <c r="B6" s="75" t="s">
        <v>93</v>
      </c>
      <c r="C6" s="15" t="s">
        <v>94</v>
      </c>
      <c r="D6" s="15" t="s">
        <v>98</v>
      </c>
      <c r="E6" s="15" t="s">
        <v>91</v>
      </c>
      <c r="F6" s="160" t="s">
        <v>84</v>
      </c>
      <c r="G6" s="15" t="s">
        <v>95</v>
      </c>
      <c r="H6" s="15" t="s">
        <v>96</v>
      </c>
      <c r="I6" s="15" t="s">
        <v>87</v>
      </c>
      <c r="J6" s="15" t="s">
        <v>97</v>
      </c>
      <c r="K6" s="2"/>
      <c r="L6" s="15" t="s">
        <v>22</v>
      </c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</row>
    <row r="7" spans="1:31" x14ac:dyDescent="0.3">
      <c r="A7" s="18">
        <v>1</v>
      </c>
      <c r="B7" s="18">
        <v>1</v>
      </c>
      <c r="C7" s="18" t="s">
        <v>100</v>
      </c>
      <c r="D7" s="18" t="s">
        <v>99</v>
      </c>
      <c r="E7" s="54" t="s">
        <v>103</v>
      </c>
      <c r="F7" s="53" t="s">
        <v>173</v>
      </c>
      <c r="G7" s="15" t="s">
        <v>171</v>
      </c>
      <c r="H7" s="160" t="s">
        <v>24</v>
      </c>
      <c r="I7" s="160">
        <v>1</v>
      </c>
      <c r="J7" s="160">
        <v>9</v>
      </c>
      <c r="K7" s="2"/>
      <c r="L7" s="160">
        <v>43</v>
      </c>
    </row>
    <row r="8" spans="1:31" x14ac:dyDescent="0.3">
      <c r="A8" s="18">
        <v>2</v>
      </c>
      <c r="B8" s="18">
        <v>2</v>
      </c>
      <c r="C8" s="18" t="s">
        <v>100</v>
      </c>
      <c r="D8" s="18" t="s">
        <v>99</v>
      </c>
      <c r="E8" s="57" t="s">
        <v>184</v>
      </c>
      <c r="F8" s="56" t="s">
        <v>126</v>
      </c>
      <c r="G8" s="15" t="s">
        <v>171</v>
      </c>
      <c r="H8" s="80" t="s">
        <v>24</v>
      </c>
      <c r="I8" s="18">
        <v>1</v>
      </c>
      <c r="J8" s="18">
        <v>2</v>
      </c>
      <c r="K8" s="2"/>
      <c r="L8" s="18">
        <v>29</v>
      </c>
    </row>
    <row r="9" spans="1:31" x14ac:dyDescent="0.3">
      <c r="A9" s="18">
        <v>3</v>
      </c>
      <c r="B9" s="18">
        <v>1</v>
      </c>
      <c r="C9" s="18" t="s">
        <v>100</v>
      </c>
      <c r="D9" s="18" t="s">
        <v>99</v>
      </c>
      <c r="E9" s="74">
        <v>1</v>
      </c>
      <c r="F9" s="53" t="s">
        <v>115</v>
      </c>
      <c r="G9" s="15" t="s">
        <v>35</v>
      </c>
      <c r="H9" s="80" t="s">
        <v>179</v>
      </c>
      <c r="I9" s="160">
        <v>3</v>
      </c>
      <c r="J9" s="160">
        <v>6</v>
      </c>
      <c r="L9" s="55">
        <v>50</v>
      </c>
    </row>
    <row r="10" spans="1:31" x14ac:dyDescent="0.3">
      <c r="A10" s="18">
        <v>4</v>
      </c>
      <c r="B10" s="18">
        <v>2</v>
      </c>
      <c r="C10" s="18" t="s">
        <v>100</v>
      </c>
      <c r="D10" s="18" t="s">
        <v>99</v>
      </c>
      <c r="E10" s="74" t="s">
        <v>182</v>
      </c>
      <c r="F10" s="56" t="s">
        <v>143</v>
      </c>
      <c r="G10" s="15" t="s">
        <v>35</v>
      </c>
      <c r="H10" s="90" t="s">
        <v>179</v>
      </c>
      <c r="I10" s="18">
        <v>1</v>
      </c>
      <c r="J10" s="18">
        <v>3</v>
      </c>
      <c r="L10" s="55">
        <v>35</v>
      </c>
    </row>
    <row r="11" spans="1:31" x14ac:dyDescent="0.3">
      <c r="A11" s="18">
        <v>5</v>
      </c>
      <c r="B11" s="18">
        <v>1</v>
      </c>
      <c r="C11" s="18" t="s">
        <v>100</v>
      </c>
      <c r="D11" s="18" t="s">
        <v>99</v>
      </c>
      <c r="E11" s="57" t="s">
        <v>116</v>
      </c>
      <c r="F11" s="56" t="s">
        <v>174</v>
      </c>
      <c r="G11" s="15" t="s">
        <v>172</v>
      </c>
      <c r="H11" s="160" t="s">
        <v>33</v>
      </c>
      <c r="I11" s="18">
        <v>1</v>
      </c>
      <c r="J11" s="18">
        <v>5</v>
      </c>
      <c r="K11" s="2"/>
      <c r="L11" s="55">
        <v>38</v>
      </c>
    </row>
    <row r="12" spans="1:31" x14ac:dyDescent="0.3">
      <c r="A12" s="18">
        <v>6</v>
      </c>
      <c r="B12" s="18">
        <v>2</v>
      </c>
      <c r="C12" s="18" t="s">
        <v>100</v>
      </c>
      <c r="D12" s="18" t="s">
        <v>99</v>
      </c>
      <c r="E12" s="57" t="s">
        <v>185</v>
      </c>
      <c r="F12" s="56" t="s">
        <v>127</v>
      </c>
      <c r="G12" s="15" t="s">
        <v>172</v>
      </c>
      <c r="H12" s="160" t="s">
        <v>33</v>
      </c>
      <c r="I12" s="18">
        <v>1</v>
      </c>
      <c r="J12" s="18">
        <v>6</v>
      </c>
      <c r="K12" s="2"/>
      <c r="L12" s="18">
        <v>25</v>
      </c>
    </row>
    <row r="13" spans="1:31" x14ac:dyDescent="0.3">
      <c r="A13" s="18">
        <v>7</v>
      </c>
      <c r="B13" s="18">
        <v>1</v>
      </c>
      <c r="C13" s="18" t="s">
        <v>100</v>
      </c>
      <c r="D13" s="18" t="s">
        <v>99</v>
      </c>
      <c r="E13" s="55">
        <v>4</v>
      </c>
      <c r="F13" s="76" t="s">
        <v>177</v>
      </c>
      <c r="G13" s="15" t="s">
        <v>34</v>
      </c>
      <c r="H13" s="160" t="s">
        <v>120</v>
      </c>
      <c r="I13" s="18"/>
      <c r="J13" s="18"/>
      <c r="K13" s="2"/>
      <c r="L13" s="55">
        <v>44</v>
      </c>
    </row>
    <row r="14" spans="1:31" x14ac:dyDescent="0.3">
      <c r="A14" s="18">
        <v>8</v>
      </c>
      <c r="B14" s="18">
        <v>2</v>
      </c>
      <c r="C14" s="18" t="s">
        <v>100</v>
      </c>
      <c r="D14" s="18" t="s">
        <v>99</v>
      </c>
      <c r="E14" s="54" t="s">
        <v>103</v>
      </c>
      <c r="F14" s="56" t="s">
        <v>176</v>
      </c>
      <c r="G14" s="15" t="s">
        <v>34</v>
      </c>
      <c r="H14" s="80" t="s">
        <v>120</v>
      </c>
      <c r="I14" s="18">
        <v>3</v>
      </c>
      <c r="J14" s="18">
        <v>2</v>
      </c>
      <c r="K14" s="2"/>
      <c r="L14" s="160">
        <v>43</v>
      </c>
    </row>
    <row r="15" spans="1:31" x14ac:dyDescent="0.3">
      <c r="A15" s="18">
        <v>9</v>
      </c>
      <c r="B15" s="18">
        <v>1</v>
      </c>
      <c r="C15" s="18" t="s">
        <v>100</v>
      </c>
      <c r="D15" s="18" t="s">
        <v>99</v>
      </c>
      <c r="E15" s="74" t="s">
        <v>182</v>
      </c>
      <c r="F15" s="53" t="s">
        <v>136</v>
      </c>
      <c r="G15" s="15" t="s">
        <v>23</v>
      </c>
      <c r="H15" s="160" t="s">
        <v>137</v>
      </c>
      <c r="I15" s="160">
        <v>1</v>
      </c>
      <c r="J15" s="160">
        <v>1</v>
      </c>
      <c r="L15" s="55">
        <v>35</v>
      </c>
    </row>
    <row r="16" spans="1:31" x14ac:dyDescent="0.3">
      <c r="A16" s="18">
        <v>10</v>
      </c>
      <c r="B16" s="18">
        <v>2</v>
      </c>
      <c r="C16" s="18" t="s">
        <v>100</v>
      </c>
      <c r="D16" s="18" t="s">
        <v>99</v>
      </c>
      <c r="E16" s="57" t="s">
        <v>184</v>
      </c>
      <c r="F16" s="56" t="s">
        <v>135</v>
      </c>
      <c r="G16" s="15" t="s">
        <v>23</v>
      </c>
      <c r="H16" s="80" t="s">
        <v>178</v>
      </c>
      <c r="I16" s="18">
        <v>1</v>
      </c>
      <c r="J16" s="18">
        <v>5</v>
      </c>
      <c r="L16" s="18">
        <v>29</v>
      </c>
    </row>
    <row r="17" spans="1:12" x14ac:dyDescent="0.3">
      <c r="A17" s="18">
        <v>11</v>
      </c>
      <c r="B17" s="18">
        <v>1</v>
      </c>
      <c r="C17" s="18" t="s">
        <v>100</v>
      </c>
      <c r="D17" s="18" t="s">
        <v>99</v>
      </c>
      <c r="E17" s="57" t="s">
        <v>116</v>
      </c>
      <c r="F17" s="53" t="s">
        <v>129</v>
      </c>
      <c r="G17" s="58" t="s">
        <v>31</v>
      </c>
      <c r="H17" s="4" t="s">
        <v>107</v>
      </c>
      <c r="I17" s="160">
        <v>1</v>
      </c>
      <c r="J17" s="160">
        <v>2</v>
      </c>
      <c r="K17" s="2"/>
      <c r="L17" s="55">
        <v>38</v>
      </c>
    </row>
    <row r="18" spans="1:12" x14ac:dyDescent="0.3">
      <c r="A18" s="18">
        <v>12</v>
      </c>
      <c r="B18" s="18">
        <v>2</v>
      </c>
      <c r="C18" s="18" t="s">
        <v>100</v>
      </c>
      <c r="D18" s="18" t="s">
        <v>99</v>
      </c>
      <c r="E18" s="57" t="s">
        <v>185</v>
      </c>
      <c r="F18" s="53" t="s">
        <v>128</v>
      </c>
      <c r="G18" s="58" t="s">
        <v>31</v>
      </c>
      <c r="H18" s="80" t="s">
        <v>107</v>
      </c>
      <c r="I18" s="160">
        <v>3</v>
      </c>
      <c r="J18" s="160">
        <v>2</v>
      </c>
      <c r="K18" s="2"/>
      <c r="L18" s="18">
        <v>25</v>
      </c>
    </row>
    <row r="19" spans="1:12" x14ac:dyDescent="0.3">
      <c r="A19" s="18">
        <v>13</v>
      </c>
      <c r="B19" s="18">
        <v>1</v>
      </c>
      <c r="C19" s="18" t="s">
        <v>100</v>
      </c>
      <c r="D19" s="18" t="s">
        <v>99</v>
      </c>
      <c r="E19" s="74" t="s">
        <v>183</v>
      </c>
      <c r="F19" s="53" t="s">
        <v>130</v>
      </c>
      <c r="G19" s="15" t="s">
        <v>30</v>
      </c>
      <c r="H19" s="160" t="s">
        <v>175</v>
      </c>
      <c r="I19" s="160">
        <v>1</v>
      </c>
      <c r="J19" s="160">
        <v>2</v>
      </c>
      <c r="K19" s="2"/>
      <c r="L19" s="160">
        <v>33</v>
      </c>
    </row>
    <row r="20" spans="1:12" x14ac:dyDescent="0.3">
      <c r="A20" s="18">
        <v>14</v>
      </c>
      <c r="B20" s="18">
        <v>2</v>
      </c>
      <c r="C20" s="18" t="s">
        <v>100</v>
      </c>
      <c r="D20" s="18" t="s">
        <v>99</v>
      </c>
      <c r="E20" s="57" t="s">
        <v>184</v>
      </c>
      <c r="F20" s="53" t="s">
        <v>131</v>
      </c>
      <c r="G20" s="15" t="s">
        <v>30</v>
      </c>
      <c r="H20" s="80" t="s">
        <v>175</v>
      </c>
      <c r="I20" s="160">
        <v>1</v>
      </c>
      <c r="J20" s="160">
        <v>2</v>
      </c>
      <c r="K20" s="2"/>
      <c r="L20" s="18">
        <v>29</v>
      </c>
    </row>
    <row r="21" spans="1:12" x14ac:dyDescent="0.3">
      <c r="A21" s="18">
        <v>15</v>
      </c>
      <c r="B21" s="18">
        <v>1</v>
      </c>
      <c r="C21" s="18" t="s">
        <v>100</v>
      </c>
      <c r="D21" s="18" t="s">
        <v>99</v>
      </c>
      <c r="E21" s="88" t="s">
        <v>102</v>
      </c>
      <c r="F21" s="56" t="s">
        <v>145</v>
      </c>
      <c r="G21" s="15" t="s">
        <v>28</v>
      </c>
      <c r="H21" s="160" t="s">
        <v>146</v>
      </c>
      <c r="I21" s="18">
        <v>3</v>
      </c>
      <c r="J21" s="18">
        <v>12</v>
      </c>
      <c r="L21" s="55">
        <v>41</v>
      </c>
    </row>
    <row r="22" spans="1:12" x14ac:dyDescent="0.3">
      <c r="A22" s="18">
        <v>16</v>
      </c>
      <c r="B22" s="18">
        <v>2</v>
      </c>
      <c r="C22" s="18" t="s">
        <v>100</v>
      </c>
      <c r="D22" s="18" t="s">
        <v>99</v>
      </c>
      <c r="E22" s="57" t="s">
        <v>116</v>
      </c>
      <c r="F22" s="56" t="s">
        <v>144</v>
      </c>
      <c r="G22" s="15" t="s">
        <v>28</v>
      </c>
      <c r="H22" s="80" t="s">
        <v>119</v>
      </c>
      <c r="I22" s="18">
        <v>1</v>
      </c>
      <c r="J22" s="18">
        <v>7</v>
      </c>
      <c r="L22" s="55">
        <v>38</v>
      </c>
    </row>
    <row r="23" spans="1:12" x14ac:dyDescent="0.3">
      <c r="A23" s="18">
        <v>17</v>
      </c>
      <c r="B23" s="18">
        <v>1</v>
      </c>
      <c r="C23" s="18" t="s">
        <v>100</v>
      </c>
      <c r="D23" s="18" t="s">
        <v>99</v>
      </c>
      <c r="E23" s="74">
        <v>3</v>
      </c>
      <c r="F23" s="53" t="s">
        <v>132</v>
      </c>
      <c r="G23" s="15" t="s">
        <v>25</v>
      </c>
      <c r="H23" s="80" t="s">
        <v>104</v>
      </c>
      <c r="I23" s="160">
        <v>1</v>
      </c>
      <c r="J23" s="160">
        <v>2</v>
      </c>
      <c r="K23" s="2"/>
      <c r="L23" s="55">
        <v>46</v>
      </c>
    </row>
    <row r="24" spans="1:12" x14ac:dyDescent="0.3">
      <c r="A24" s="18">
        <v>18</v>
      </c>
      <c r="B24" s="18">
        <v>2</v>
      </c>
      <c r="C24" s="18" t="s">
        <v>100</v>
      </c>
      <c r="D24" s="18" t="s">
        <v>99</v>
      </c>
      <c r="E24" s="57" t="s">
        <v>185</v>
      </c>
      <c r="F24" s="56" t="s">
        <v>133</v>
      </c>
      <c r="G24" s="15" t="s">
        <v>25</v>
      </c>
      <c r="H24" s="80" t="s">
        <v>104</v>
      </c>
      <c r="I24" s="18">
        <v>1</v>
      </c>
      <c r="J24" s="18">
        <v>2</v>
      </c>
      <c r="K24" s="2"/>
      <c r="L24" s="18">
        <v>25</v>
      </c>
    </row>
    <row r="25" spans="1:12" x14ac:dyDescent="0.3">
      <c r="A25" s="18">
        <v>19</v>
      </c>
      <c r="B25" s="18">
        <v>1</v>
      </c>
      <c r="C25" s="18" t="s">
        <v>100</v>
      </c>
      <c r="D25" s="18" t="s">
        <v>99</v>
      </c>
      <c r="E25" s="74">
        <v>2</v>
      </c>
      <c r="F25" s="56" t="s">
        <v>141</v>
      </c>
      <c r="G25" s="15" t="s">
        <v>26</v>
      </c>
      <c r="H25" s="80" t="s">
        <v>101</v>
      </c>
      <c r="I25" s="18">
        <v>2</v>
      </c>
      <c r="J25" s="18">
        <v>3</v>
      </c>
      <c r="L25" s="55">
        <v>48</v>
      </c>
    </row>
    <row r="26" spans="1:12" x14ac:dyDescent="0.3">
      <c r="A26" s="18">
        <v>20</v>
      </c>
      <c r="B26" s="18">
        <v>2</v>
      </c>
      <c r="C26" s="18" t="s">
        <v>100</v>
      </c>
      <c r="D26" s="18" t="s">
        <v>99</v>
      </c>
      <c r="E26" s="57" t="s">
        <v>185</v>
      </c>
      <c r="F26" s="53" t="s">
        <v>142</v>
      </c>
      <c r="G26" s="15" t="s">
        <v>26</v>
      </c>
      <c r="H26" s="80" t="s">
        <v>101</v>
      </c>
      <c r="I26" s="18">
        <v>2</v>
      </c>
      <c r="J26" s="18">
        <v>3</v>
      </c>
      <c r="L26" s="18">
        <v>25</v>
      </c>
    </row>
    <row r="27" spans="1:12" x14ac:dyDescent="0.3">
      <c r="A27" s="18">
        <v>21</v>
      </c>
      <c r="B27" s="18">
        <v>1</v>
      </c>
      <c r="C27" s="18" t="s">
        <v>100</v>
      </c>
      <c r="D27" s="18" t="s">
        <v>99</v>
      </c>
      <c r="E27" s="74" t="s">
        <v>183</v>
      </c>
      <c r="F27" s="53" t="s">
        <v>180</v>
      </c>
      <c r="G27" s="15" t="s">
        <v>27</v>
      </c>
      <c r="H27" s="160" t="s">
        <v>108</v>
      </c>
      <c r="I27" s="160">
        <v>1</v>
      </c>
      <c r="J27" s="160">
        <v>1</v>
      </c>
      <c r="L27" s="160">
        <v>33</v>
      </c>
    </row>
    <row r="28" spans="1:12" x14ac:dyDescent="0.3">
      <c r="A28" s="18">
        <v>22</v>
      </c>
      <c r="B28" s="18">
        <v>2</v>
      </c>
      <c r="C28" s="18" t="s">
        <v>100</v>
      </c>
      <c r="D28" s="18" t="s">
        <v>99</v>
      </c>
      <c r="E28" s="57" t="s">
        <v>184</v>
      </c>
      <c r="F28" s="56" t="s">
        <v>181</v>
      </c>
      <c r="G28" s="15" t="s">
        <v>27</v>
      </c>
      <c r="H28" s="160" t="s">
        <v>108</v>
      </c>
      <c r="I28" s="18">
        <v>1</v>
      </c>
      <c r="J28" s="18">
        <v>2</v>
      </c>
      <c r="L28" s="18">
        <v>29</v>
      </c>
    </row>
    <row r="29" spans="1:12" x14ac:dyDescent="0.3">
      <c r="A29" s="18">
        <v>23</v>
      </c>
      <c r="B29" s="18">
        <v>1</v>
      </c>
      <c r="C29" s="18" t="s">
        <v>100</v>
      </c>
      <c r="D29" s="18" t="s">
        <v>99</v>
      </c>
      <c r="E29" s="57" t="s">
        <v>116</v>
      </c>
      <c r="F29" s="56" t="s">
        <v>140</v>
      </c>
      <c r="G29" s="15" t="s">
        <v>29</v>
      </c>
      <c r="H29" s="80" t="s">
        <v>139</v>
      </c>
      <c r="I29" s="18">
        <v>2</v>
      </c>
      <c r="J29" s="18">
        <v>1</v>
      </c>
      <c r="L29" s="55">
        <v>38</v>
      </c>
    </row>
    <row r="30" spans="1:12" x14ac:dyDescent="0.3">
      <c r="A30" s="18">
        <v>24</v>
      </c>
      <c r="B30" s="18">
        <v>2</v>
      </c>
      <c r="C30" s="18" t="s">
        <v>100</v>
      </c>
      <c r="D30" s="18" t="s">
        <v>99</v>
      </c>
      <c r="E30" s="57" t="s">
        <v>184</v>
      </c>
      <c r="F30" s="53" t="s">
        <v>138</v>
      </c>
      <c r="G30" s="15" t="s">
        <v>29</v>
      </c>
      <c r="H30" s="80" t="s">
        <v>139</v>
      </c>
      <c r="I30" s="160">
        <v>1</v>
      </c>
      <c r="J30" s="160">
        <v>2</v>
      </c>
      <c r="L30" s="18">
        <v>29</v>
      </c>
    </row>
    <row r="31" spans="1:12" x14ac:dyDescent="0.3">
      <c r="A31" s="18">
        <v>25</v>
      </c>
      <c r="B31" s="18">
        <v>1</v>
      </c>
      <c r="C31" s="18" t="s">
        <v>100</v>
      </c>
      <c r="D31" s="18" t="s">
        <v>99</v>
      </c>
      <c r="E31" s="88" t="s">
        <v>102</v>
      </c>
      <c r="F31" s="56" t="s">
        <v>118</v>
      </c>
      <c r="G31" s="58" t="s">
        <v>32</v>
      </c>
      <c r="H31" s="160" t="s">
        <v>117</v>
      </c>
      <c r="I31" s="18">
        <v>2</v>
      </c>
      <c r="J31" s="18">
        <v>2</v>
      </c>
      <c r="K31" s="2"/>
      <c r="L31" s="55">
        <v>41</v>
      </c>
    </row>
    <row r="32" spans="1:12" x14ac:dyDescent="0.3">
      <c r="B32" s="1"/>
    </row>
  </sheetData>
  <sortState ref="A7:AG31">
    <sortCondition ref="G7:G31"/>
    <sortCondition descending="1" ref="L7:L31"/>
  </sortState>
  <mergeCells count="3">
    <mergeCell ref="A3:J3"/>
    <mergeCell ref="A1:J1"/>
    <mergeCell ref="A2:J2"/>
  </mergeCells>
  <phoneticPr fontId="8" type="noConversion"/>
  <printOptions horizontalCentered="1"/>
  <pageMargins left="0.23622047244094491" right="0.19685039370078741" top="0.27559055118110237" bottom="0.32" header="0.19685039370078741" footer="0.19685039370078741"/>
  <pageSetup paperSize="9" scale="94" fitToHeight="2" orientation="portrait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46"/>
  <sheetViews>
    <sheetView topLeftCell="A13" workbookViewId="0">
      <selection activeCell="O24" sqref="O24"/>
    </sheetView>
  </sheetViews>
  <sheetFormatPr defaultRowHeight="14.4" x14ac:dyDescent="0.3"/>
  <cols>
    <col min="1" max="1" width="1.109375" customWidth="1"/>
    <col min="2" max="2" width="9.109375" hidden="1" customWidth="1"/>
    <col min="3" max="3" width="6.33203125" customWidth="1"/>
    <col min="4" max="4" width="20.6640625" customWidth="1"/>
    <col min="5" max="5" width="16.44140625" customWidth="1"/>
    <col min="6" max="9" width="6.33203125" customWidth="1"/>
    <col min="10" max="10" width="8.6640625" customWidth="1"/>
    <col min="11" max="11" width="11.33203125" customWidth="1"/>
    <col min="12" max="12" width="1.109375" customWidth="1"/>
    <col min="257" max="257" width="1.109375" customWidth="1"/>
    <col min="258" max="258" width="0" hidden="1" customWidth="1"/>
    <col min="259" max="259" width="6.33203125" customWidth="1"/>
    <col min="260" max="260" width="20.6640625" customWidth="1"/>
    <col min="261" max="261" width="16.44140625" customWidth="1"/>
    <col min="262" max="265" width="6.33203125" customWidth="1"/>
    <col min="266" max="266" width="8.6640625" customWidth="1"/>
    <col min="267" max="267" width="11.33203125" customWidth="1"/>
    <col min="268" max="268" width="1.109375" customWidth="1"/>
    <col min="513" max="513" width="1.109375" customWidth="1"/>
    <col min="514" max="514" width="0" hidden="1" customWidth="1"/>
    <col min="515" max="515" width="6.33203125" customWidth="1"/>
    <col min="516" max="516" width="20.6640625" customWidth="1"/>
    <col min="517" max="517" width="16.44140625" customWidth="1"/>
    <col min="518" max="521" width="6.33203125" customWidth="1"/>
    <col min="522" max="522" width="8.6640625" customWidth="1"/>
    <col min="523" max="523" width="11.33203125" customWidth="1"/>
    <col min="524" max="524" width="1.109375" customWidth="1"/>
    <col min="769" max="769" width="1.109375" customWidth="1"/>
    <col min="770" max="770" width="0" hidden="1" customWidth="1"/>
    <col min="771" max="771" width="6.33203125" customWidth="1"/>
    <col min="772" max="772" width="20.6640625" customWidth="1"/>
    <col min="773" max="773" width="16.44140625" customWidth="1"/>
    <col min="774" max="777" width="6.33203125" customWidth="1"/>
    <col min="778" max="778" width="8.6640625" customWidth="1"/>
    <col min="779" max="779" width="11.33203125" customWidth="1"/>
    <col min="780" max="780" width="1.109375" customWidth="1"/>
    <col min="1025" max="1025" width="1.109375" customWidth="1"/>
    <col min="1026" max="1026" width="0" hidden="1" customWidth="1"/>
    <col min="1027" max="1027" width="6.33203125" customWidth="1"/>
    <col min="1028" max="1028" width="20.6640625" customWidth="1"/>
    <col min="1029" max="1029" width="16.44140625" customWidth="1"/>
    <col min="1030" max="1033" width="6.33203125" customWidth="1"/>
    <col min="1034" max="1034" width="8.6640625" customWidth="1"/>
    <col min="1035" max="1035" width="11.33203125" customWidth="1"/>
    <col min="1036" max="1036" width="1.109375" customWidth="1"/>
    <col min="1281" max="1281" width="1.109375" customWidth="1"/>
    <col min="1282" max="1282" width="0" hidden="1" customWidth="1"/>
    <col min="1283" max="1283" width="6.33203125" customWidth="1"/>
    <col min="1284" max="1284" width="20.6640625" customWidth="1"/>
    <col min="1285" max="1285" width="16.44140625" customWidth="1"/>
    <col min="1286" max="1289" width="6.33203125" customWidth="1"/>
    <col min="1290" max="1290" width="8.6640625" customWidth="1"/>
    <col min="1291" max="1291" width="11.33203125" customWidth="1"/>
    <col min="1292" max="1292" width="1.109375" customWidth="1"/>
    <col min="1537" max="1537" width="1.109375" customWidth="1"/>
    <col min="1538" max="1538" width="0" hidden="1" customWidth="1"/>
    <col min="1539" max="1539" width="6.33203125" customWidth="1"/>
    <col min="1540" max="1540" width="20.6640625" customWidth="1"/>
    <col min="1541" max="1541" width="16.44140625" customWidth="1"/>
    <col min="1542" max="1545" width="6.33203125" customWidth="1"/>
    <col min="1546" max="1546" width="8.6640625" customWidth="1"/>
    <col min="1547" max="1547" width="11.33203125" customWidth="1"/>
    <col min="1548" max="1548" width="1.109375" customWidth="1"/>
    <col min="1793" max="1793" width="1.109375" customWidth="1"/>
    <col min="1794" max="1794" width="0" hidden="1" customWidth="1"/>
    <col min="1795" max="1795" width="6.33203125" customWidth="1"/>
    <col min="1796" max="1796" width="20.6640625" customWidth="1"/>
    <col min="1797" max="1797" width="16.44140625" customWidth="1"/>
    <col min="1798" max="1801" width="6.33203125" customWidth="1"/>
    <col min="1802" max="1802" width="8.6640625" customWidth="1"/>
    <col min="1803" max="1803" width="11.33203125" customWidth="1"/>
    <col min="1804" max="1804" width="1.109375" customWidth="1"/>
    <col min="2049" max="2049" width="1.109375" customWidth="1"/>
    <col min="2050" max="2050" width="0" hidden="1" customWidth="1"/>
    <col min="2051" max="2051" width="6.33203125" customWidth="1"/>
    <col min="2052" max="2052" width="20.6640625" customWidth="1"/>
    <col min="2053" max="2053" width="16.44140625" customWidth="1"/>
    <col min="2054" max="2057" width="6.33203125" customWidth="1"/>
    <col min="2058" max="2058" width="8.6640625" customWidth="1"/>
    <col min="2059" max="2059" width="11.33203125" customWidth="1"/>
    <col min="2060" max="2060" width="1.109375" customWidth="1"/>
    <col min="2305" max="2305" width="1.109375" customWidth="1"/>
    <col min="2306" max="2306" width="0" hidden="1" customWidth="1"/>
    <col min="2307" max="2307" width="6.33203125" customWidth="1"/>
    <col min="2308" max="2308" width="20.6640625" customWidth="1"/>
    <col min="2309" max="2309" width="16.44140625" customWidth="1"/>
    <col min="2310" max="2313" width="6.33203125" customWidth="1"/>
    <col min="2314" max="2314" width="8.6640625" customWidth="1"/>
    <col min="2315" max="2315" width="11.33203125" customWidth="1"/>
    <col min="2316" max="2316" width="1.109375" customWidth="1"/>
    <col min="2561" max="2561" width="1.109375" customWidth="1"/>
    <col min="2562" max="2562" width="0" hidden="1" customWidth="1"/>
    <col min="2563" max="2563" width="6.33203125" customWidth="1"/>
    <col min="2564" max="2564" width="20.6640625" customWidth="1"/>
    <col min="2565" max="2565" width="16.44140625" customWidth="1"/>
    <col min="2566" max="2569" width="6.33203125" customWidth="1"/>
    <col min="2570" max="2570" width="8.6640625" customWidth="1"/>
    <col min="2571" max="2571" width="11.33203125" customWidth="1"/>
    <col min="2572" max="2572" width="1.109375" customWidth="1"/>
    <col min="2817" max="2817" width="1.109375" customWidth="1"/>
    <col min="2818" max="2818" width="0" hidden="1" customWidth="1"/>
    <col min="2819" max="2819" width="6.33203125" customWidth="1"/>
    <col min="2820" max="2820" width="20.6640625" customWidth="1"/>
    <col min="2821" max="2821" width="16.44140625" customWidth="1"/>
    <col min="2822" max="2825" width="6.33203125" customWidth="1"/>
    <col min="2826" max="2826" width="8.6640625" customWidth="1"/>
    <col min="2827" max="2827" width="11.33203125" customWidth="1"/>
    <col min="2828" max="2828" width="1.109375" customWidth="1"/>
    <col min="3073" max="3073" width="1.109375" customWidth="1"/>
    <col min="3074" max="3074" width="0" hidden="1" customWidth="1"/>
    <col min="3075" max="3075" width="6.33203125" customWidth="1"/>
    <col min="3076" max="3076" width="20.6640625" customWidth="1"/>
    <col min="3077" max="3077" width="16.44140625" customWidth="1"/>
    <col min="3078" max="3081" width="6.33203125" customWidth="1"/>
    <col min="3082" max="3082" width="8.6640625" customWidth="1"/>
    <col min="3083" max="3083" width="11.33203125" customWidth="1"/>
    <col min="3084" max="3084" width="1.109375" customWidth="1"/>
    <col min="3329" max="3329" width="1.109375" customWidth="1"/>
    <col min="3330" max="3330" width="0" hidden="1" customWidth="1"/>
    <col min="3331" max="3331" width="6.33203125" customWidth="1"/>
    <col min="3332" max="3332" width="20.6640625" customWidth="1"/>
    <col min="3333" max="3333" width="16.44140625" customWidth="1"/>
    <col min="3334" max="3337" width="6.33203125" customWidth="1"/>
    <col min="3338" max="3338" width="8.6640625" customWidth="1"/>
    <col min="3339" max="3339" width="11.33203125" customWidth="1"/>
    <col min="3340" max="3340" width="1.109375" customWidth="1"/>
    <col min="3585" max="3585" width="1.109375" customWidth="1"/>
    <col min="3586" max="3586" width="0" hidden="1" customWidth="1"/>
    <col min="3587" max="3587" width="6.33203125" customWidth="1"/>
    <col min="3588" max="3588" width="20.6640625" customWidth="1"/>
    <col min="3589" max="3589" width="16.44140625" customWidth="1"/>
    <col min="3590" max="3593" width="6.33203125" customWidth="1"/>
    <col min="3594" max="3594" width="8.6640625" customWidth="1"/>
    <col min="3595" max="3595" width="11.33203125" customWidth="1"/>
    <col min="3596" max="3596" width="1.109375" customWidth="1"/>
    <col min="3841" max="3841" width="1.109375" customWidth="1"/>
    <col min="3842" max="3842" width="0" hidden="1" customWidth="1"/>
    <col min="3843" max="3843" width="6.33203125" customWidth="1"/>
    <col min="3844" max="3844" width="20.6640625" customWidth="1"/>
    <col min="3845" max="3845" width="16.44140625" customWidth="1"/>
    <col min="3846" max="3849" width="6.33203125" customWidth="1"/>
    <col min="3850" max="3850" width="8.6640625" customWidth="1"/>
    <col min="3851" max="3851" width="11.33203125" customWidth="1"/>
    <col min="3852" max="3852" width="1.109375" customWidth="1"/>
    <col min="4097" max="4097" width="1.109375" customWidth="1"/>
    <col min="4098" max="4098" width="0" hidden="1" customWidth="1"/>
    <col min="4099" max="4099" width="6.33203125" customWidth="1"/>
    <col min="4100" max="4100" width="20.6640625" customWidth="1"/>
    <col min="4101" max="4101" width="16.44140625" customWidth="1"/>
    <col min="4102" max="4105" width="6.33203125" customWidth="1"/>
    <col min="4106" max="4106" width="8.6640625" customWidth="1"/>
    <col min="4107" max="4107" width="11.33203125" customWidth="1"/>
    <col min="4108" max="4108" width="1.109375" customWidth="1"/>
    <col min="4353" max="4353" width="1.109375" customWidth="1"/>
    <col min="4354" max="4354" width="0" hidden="1" customWidth="1"/>
    <col min="4355" max="4355" width="6.33203125" customWidth="1"/>
    <col min="4356" max="4356" width="20.6640625" customWidth="1"/>
    <col min="4357" max="4357" width="16.44140625" customWidth="1"/>
    <col min="4358" max="4361" width="6.33203125" customWidth="1"/>
    <col min="4362" max="4362" width="8.6640625" customWidth="1"/>
    <col min="4363" max="4363" width="11.33203125" customWidth="1"/>
    <col min="4364" max="4364" width="1.109375" customWidth="1"/>
    <col min="4609" max="4609" width="1.109375" customWidth="1"/>
    <col min="4610" max="4610" width="0" hidden="1" customWidth="1"/>
    <col min="4611" max="4611" width="6.33203125" customWidth="1"/>
    <col min="4612" max="4612" width="20.6640625" customWidth="1"/>
    <col min="4613" max="4613" width="16.44140625" customWidth="1"/>
    <col min="4614" max="4617" width="6.33203125" customWidth="1"/>
    <col min="4618" max="4618" width="8.6640625" customWidth="1"/>
    <col min="4619" max="4619" width="11.33203125" customWidth="1"/>
    <col min="4620" max="4620" width="1.109375" customWidth="1"/>
    <col min="4865" max="4865" width="1.109375" customWidth="1"/>
    <col min="4866" max="4866" width="0" hidden="1" customWidth="1"/>
    <col min="4867" max="4867" width="6.33203125" customWidth="1"/>
    <col min="4868" max="4868" width="20.6640625" customWidth="1"/>
    <col min="4869" max="4869" width="16.44140625" customWidth="1"/>
    <col min="4870" max="4873" width="6.33203125" customWidth="1"/>
    <col min="4874" max="4874" width="8.6640625" customWidth="1"/>
    <col min="4875" max="4875" width="11.33203125" customWidth="1"/>
    <col min="4876" max="4876" width="1.109375" customWidth="1"/>
    <col min="5121" max="5121" width="1.109375" customWidth="1"/>
    <col min="5122" max="5122" width="0" hidden="1" customWidth="1"/>
    <col min="5123" max="5123" width="6.33203125" customWidth="1"/>
    <col min="5124" max="5124" width="20.6640625" customWidth="1"/>
    <col min="5125" max="5125" width="16.44140625" customWidth="1"/>
    <col min="5126" max="5129" width="6.33203125" customWidth="1"/>
    <col min="5130" max="5130" width="8.6640625" customWidth="1"/>
    <col min="5131" max="5131" width="11.33203125" customWidth="1"/>
    <col min="5132" max="5132" width="1.109375" customWidth="1"/>
    <col min="5377" max="5377" width="1.109375" customWidth="1"/>
    <col min="5378" max="5378" width="0" hidden="1" customWidth="1"/>
    <col min="5379" max="5379" width="6.33203125" customWidth="1"/>
    <col min="5380" max="5380" width="20.6640625" customWidth="1"/>
    <col min="5381" max="5381" width="16.44140625" customWidth="1"/>
    <col min="5382" max="5385" width="6.33203125" customWidth="1"/>
    <col min="5386" max="5386" width="8.6640625" customWidth="1"/>
    <col min="5387" max="5387" width="11.33203125" customWidth="1"/>
    <col min="5388" max="5388" width="1.109375" customWidth="1"/>
    <col min="5633" max="5633" width="1.109375" customWidth="1"/>
    <col min="5634" max="5634" width="0" hidden="1" customWidth="1"/>
    <col min="5635" max="5635" width="6.33203125" customWidth="1"/>
    <col min="5636" max="5636" width="20.6640625" customWidth="1"/>
    <col min="5637" max="5637" width="16.44140625" customWidth="1"/>
    <col min="5638" max="5641" width="6.33203125" customWidth="1"/>
    <col min="5642" max="5642" width="8.6640625" customWidth="1"/>
    <col min="5643" max="5643" width="11.33203125" customWidth="1"/>
    <col min="5644" max="5644" width="1.109375" customWidth="1"/>
    <col min="5889" max="5889" width="1.109375" customWidth="1"/>
    <col min="5890" max="5890" width="0" hidden="1" customWidth="1"/>
    <col min="5891" max="5891" width="6.33203125" customWidth="1"/>
    <col min="5892" max="5892" width="20.6640625" customWidth="1"/>
    <col min="5893" max="5893" width="16.44140625" customWidth="1"/>
    <col min="5894" max="5897" width="6.33203125" customWidth="1"/>
    <col min="5898" max="5898" width="8.6640625" customWidth="1"/>
    <col min="5899" max="5899" width="11.33203125" customWidth="1"/>
    <col min="5900" max="5900" width="1.109375" customWidth="1"/>
    <col min="6145" max="6145" width="1.109375" customWidth="1"/>
    <col min="6146" max="6146" width="0" hidden="1" customWidth="1"/>
    <col min="6147" max="6147" width="6.33203125" customWidth="1"/>
    <col min="6148" max="6148" width="20.6640625" customWidth="1"/>
    <col min="6149" max="6149" width="16.44140625" customWidth="1"/>
    <col min="6150" max="6153" width="6.33203125" customWidth="1"/>
    <col min="6154" max="6154" width="8.6640625" customWidth="1"/>
    <col min="6155" max="6155" width="11.33203125" customWidth="1"/>
    <col min="6156" max="6156" width="1.109375" customWidth="1"/>
    <col min="6401" max="6401" width="1.109375" customWidth="1"/>
    <col min="6402" max="6402" width="0" hidden="1" customWidth="1"/>
    <col min="6403" max="6403" width="6.33203125" customWidth="1"/>
    <col min="6404" max="6404" width="20.6640625" customWidth="1"/>
    <col min="6405" max="6405" width="16.44140625" customWidth="1"/>
    <col min="6406" max="6409" width="6.33203125" customWidth="1"/>
    <col min="6410" max="6410" width="8.6640625" customWidth="1"/>
    <col min="6411" max="6411" width="11.33203125" customWidth="1"/>
    <col min="6412" max="6412" width="1.109375" customWidth="1"/>
    <col min="6657" max="6657" width="1.109375" customWidth="1"/>
    <col min="6658" max="6658" width="0" hidden="1" customWidth="1"/>
    <col min="6659" max="6659" width="6.33203125" customWidth="1"/>
    <col min="6660" max="6660" width="20.6640625" customWidth="1"/>
    <col min="6661" max="6661" width="16.44140625" customWidth="1"/>
    <col min="6662" max="6665" width="6.33203125" customWidth="1"/>
    <col min="6666" max="6666" width="8.6640625" customWidth="1"/>
    <col min="6667" max="6667" width="11.33203125" customWidth="1"/>
    <col min="6668" max="6668" width="1.109375" customWidth="1"/>
    <col min="6913" max="6913" width="1.109375" customWidth="1"/>
    <col min="6914" max="6914" width="0" hidden="1" customWidth="1"/>
    <col min="6915" max="6915" width="6.33203125" customWidth="1"/>
    <col min="6916" max="6916" width="20.6640625" customWidth="1"/>
    <col min="6917" max="6917" width="16.44140625" customWidth="1"/>
    <col min="6918" max="6921" width="6.33203125" customWidth="1"/>
    <col min="6922" max="6922" width="8.6640625" customWidth="1"/>
    <col min="6923" max="6923" width="11.33203125" customWidth="1"/>
    <col min="6924" max="6924" width="1.109375" customWidth="1"/>
    <col min="7169" max="7169" width="1.109375" customWidth="1"/>
    <col min="7170" max="7170" width="0" hidden="1" customWidth="1"/>
    <col min="7171" max="7171" width="6.33203125" customWidth="1"/>
    <col min="7172" max="7172" width="20.6640625" customWidth="1"/>
    <col min="7173" max="7173" width="16.44140625" customWidth="1"/>
    <col min="7174" max="7177" width="6.33203125" customWidth="1"/>
    <col min="7178" max="7178" width="8.6640625" customWidth="1"/>
    <col min="7179" max="7179" width="11.33203125" customWidth="1"/>
    <col min="7180" max="7180" width="1.109375" customWidth="1"/>
    <col min="7425" max="7425" width="1.109375" customWidth="1"/>
    <col min="7426" max="7426" width="0" hidden="1" customWidth="1"/>
    <col min="7427" max="7427" width="6.33203125" customWidth="1"/>
    <col min="7428" max="7428" width="20.6640625" customWidth="1"/>
    <col min="7429" max="7429" width="16.44140625" customWidth="1"/>
    <col min="7430" max="7433" width="6.33203125" customWidth="1"/>
    <col min="7434" max="7434" width="8.6640625" customWidth="1"/>
    <col min="7435" max="7435" width="11.33203125" customWidth="1"/>
    <col min="7436" max="7436" width="1.109375" customWidth="1"/>
    <col min="7681" max="7681" width="1.109375" customWidth="1"/>
    <col min="7682" max="7682" width="0" hidden="1" customWidth="1"/>
    <col min="7683" max="7683" width="6.33203125" customWidth="1"/>
    <col min="7684" max="7684" width="20.6640625" customWidth="1"/>
    <col min="7685" max="7685" width="16.44140625" customWidth="1"/>
    <col min="7686" max="7689" width="6.33203125" customWidth="1"/>
    <col min="7690" max="7690" width="8.6640625" customWidth="1"/>
    <col min="7691" max="7691" width="11.33203125" customWidth="1"/>
    <col min="7692" max="7692" width="1.109375" customWidth="1"/>
    <col min="7937" max="7937" width="1.109375" customWidth="1"/>
    <col min="7938" max="7938" width="0" hidden="1" customWidth="1"/>
    <col min="7939" max="7939" width="6.33203125" customWidth="1"/>
    <col min="7940" max="7940" width="20.6640625" customWidth="1"/>
    <col min="7941" max="7941" width="16.44140625" customWidth="1"/>
    <col min="7942" max="7945" width="6.33203125" customWidth="1"/>
    <col min="7946" max="7946" width="8.6640625" customWidth="1"/>
    <col min="7947" max="7947" width="11.33203125" customWidth="1"/>
    <col min="7948" max="7948" width="1.109375" customWidth="1"/>
    <col min="8193" max="8193" width="1.109375" customWidth="1"/>
    <col min="8194" max="8194" width="0" hidden="1" customWidth="1"/>
    <col min="8195" max="8195" width="6.33203125" customWidth="1"/>
    <col min="8196" max="8196" width="20.6640625" customWidth="1"/>
    <col min="8197" max="8197" width="16.44140625" customWidth="1"/>
    <col min="8198" max="8201" width="6.33203125" customWidth="1"/>
    <col min="8202" max="8202" width="8.6640625" customWidth="1"/>
    <col min="8203" max="8203" width="11.33203125" customWidth="1"/>
    <col min="8204" max="8204" width="1.109375" customWidth="1"/>
    <col min="8449" max="8449" width="1.109375" customWidth="1"/>
    <col min="8450" max="8450" width="0" hidden="1" customWidth="1"/>
    <col min="8451" max="8451" width="6.33203125" customWidth="1"/>
    <col min="8452" max="8452" width="20.6640625" customWidth="1"/>
    <col min="8453" max="8453" width="16.44140625" customWidth="1"/>
    <col min="8454" max="8457" width="6.33203125" customWidth="1"/>
    <col min="8458" max="8458" width="8.6640625" customWidth="1"/>
    <col min="8459" max="8459" width="11.33203125" customWidth="1"/>
    <col min="8460" max="8460" width="1.109375" customWidth="1"/>
    <col min="8705" max="8705" width="1.109375" customWidth="1"/>
    <col min="8706" max="8706" width="0" hidden="1" customWidth="1"/>
    <col min="8707" max="8707" width="6.33203125" customWidth="1"/>
    <col min="8708" max="8708" width="20.6640625" customWidth="1"/>
    <col min="8709" max="8709" width="16.44140625" customWidth="1"/>
    <col min="8710" max="8713" width="6.33203125" customWidth="1"/>
    <col min="8714" max="8714" width="8.6640625" customWidth="1"/>
    <col min="8715" max="8715" width="11.33203125" customWidth="1"/>
    <col min="8716" max="8716" width="1.109375" customWidth="1"/>
    <col min="8961" max="8961" width="1.109375" customWidth="1"/>
    <col min="8962" max="8962" width="0" hidden="1" customWidth="1"/>
    <col min="8963" max="8963" width="6.33203125" customWidth="1"/>
    <col min="8964" max="8964" width="20.6640625" customWidth="1"/>
    <col min="8965" max="8965" width="16.44140625" customWidth="1"/>
    <col min="8966" max="8969" width="6.33203125" customWidth="1"/>
    <col min="8970" max="8970" width="8.6640625" customWidth="1"/>
    <col min="8971" max="8971" width="11.33203125" customWidth="1"/>
    <col min="8972" max="8972" width="1.109375" customWidth="1"/>
    <col min="9217" max="9217" width="1.109375" customWidth="1"/>
    <col min="9218" max="9218" width="0" hidden="1" customWidth="1"/>
    <col min="9219" max="9219" width="6.33203125" customWidth="1"/>
    <col min="9220" max="9220" width="20.6640625" customWidth="1"/>
    <col min="9221" max="9221" width="16.44140625" customWidth="1"/>
    <col min="9222" max="9225" width="6.33203125" customWidth="1"/>
    <col min="9226" max="9226" width="8.6640625" customWidth="1"/>
    <col min="9227" max="9227" width="11.33203125" customWidth="1"/>
    <col min="9228" max="9228" width="1.109375" customWidth="1"/>
    <col min="9473" max="9473" width="1.109375" customWidth="1"/>
    <col min="9474" max="9474" width="0" hidden="1" customWidth="1"/>
    <col min="9475" max="9475" width="6.33203125" customWidth="1"/>
    <col min="9476" max="9476" width="20.6640625" customWidth="1"/>
    <col min="9477" max="9477" width="16.44140625" customWidth="1"/>
    <col min="9478" max="9481" width="6.33203125" customWidth="1"/>
    <col min="9482" max="9482" width="8.6640625" customWidth="1"/>
    <col min="9483" max="9483" width="11.33203125" customWidth="1"/>
    <col min="9484" max="9484" width="1.109375" customWidth="1"/>
    <col min="9729" max="9729" width="1.109375" customWidth="1"/>
    <col min="9730" max="9730" width="0" hidden="1" customWidth="1"/>
    <col min="9731" max="9731" width="6.33203125" customWidth="1"/>
    <col min="9732" max="9732" width="20.6640625" customWidth="1"/>
    <col min="9733" max="9733" width="16.44140625" customWidth="1"/>
    <col min="9734" max="9737" width="6.33203125" customWidth="1"/>
    <col min="9738" max="9738" width="8.6640625" customWidth="1"/>
    <col min="9739" max="9739" width="11.33203125" customWidth="1"/>
    <col min="9740" max="9740" width="1.109375" customWidth="1"/>
    <col min="9985" max="9985" width="1.109375" customWidth="1"/>
    <col min="9986" max="9986" width="0" hidden="1" customWidth="1"/>
    <col min="9987" max="9987" width="6.33203125" customWidth="1"/>
    <col min="9988" max="9988" width="20.6640625" customWidth="1"/>
    <col min="9989" max="9989" width="16.44140625" customWidth="1"/>
    <col min="9990" max="9993" width="6.33203125" customWidth="1"/>
    <col min="9994" max="9994" width="8.6640625" customWidth="1"/>
    <col min="9995" max="9995" width="11.33203125" customWidth="1"/>
    <col min="9996" max="9996" width="1.109375" customWidth="1"/>
    <col min="10241" max="10241" width="1.109375" customWidth="1"/>
    <col min="10242" max="10242" width="0" hidden="1" customWidth="1"/>
    <col min="10243" max="10243" width="6.33203125" customWidth="1"/>
    <col min="10244" max="10244" width="20.6640625" customWidth="1"/>
    <col min="10245" max="10245" width="16.44140625" customWidth="1"/>
    <col min="10246" max="10249" width="6.33203125" customWidth="1"/>
    <col min="10250" max="10250" width="8.6640625" customWidth="1"/>
    <col min="10251" max="10251" width="11.33203125" customWidth="1"/>
    <col min="10252" max="10252" width="1.109375" customWidth="1"/>
    <col min="10497" max="10497" width="1.109375" customWidth="1"/>
    <col min="10498" max="10498" width="0" hidden="1" customWidth="1"/>
    <col min="10499" max="10499" width="6.33203125" customWidth="1"/>
    <col min="10500" max="10500" width="20.6640625" customWidth="1"/>
    <col min="10501" max="10501" width="16.44140625" customWidth="1"/>
    <col min="10502" max="10505" width="6.33203125" customWidth="1"/>
    <col min="10506" max="10506" width="8.6640625" customWidth="1"/>
    <col min="10507" max="10507" width="11.33203125" customWidth="1"/>
    <col min="10508" max="10508" width="1.109375" customWidth="1"/>
    <col min="10753" max="10753" width="1.109375" customWidth="1"/>
    <col min="10754" max="10754" width="0" hidden="1" customWidth="1"/>
    <col min="10755" max="10755" width="6.33203125" customWidth="1"/>
    <col min="10756" max="10756" width="20.6640625" customWidth="1"/>
    <col min="10757" max="10757" width="16.44140625" customWidth="1"/>
    <col min="10758" max="10761" width="6.33203125" customWidth="1"/>
    <col min="10762" max="10762" width="8.6640625" customWidth="1"/>
    <col min="10763" max="10763" width="11.33203125" customWidth="1"/>
    <col min="10764" max="10764" width="1.109375" customWidth="1"/>
    <col min="11009" max="11009" width="1.109375" customWidth="1"/>
    <col min="11010" max="11010" width="0" hidden="1" customWidth="1"/>
    <col min="11011" max="11011" width="6.33203125" customWidth="1"/>
    <col min="11012" max="11012" width="20.6640625" customWidth="1"/>
    <col min="11013" max="11013" width="16.44140625" customWidth="1"/>
    <col min="11014" max="11017" width="6.33203125" customWidth="1"/>
    <col min="11018" max="11018" width="8.6640625" customWidth="1"/>
    <col min="11019" max="11019" width="11.33203125" customWidth="1"/>
    <col min="11020" max="11020" width="1.109375" customWidth="1"/>
    <col min="11265" max="11265" width="1.109375" customWidth="1"/>
    <col min="11266" max="11266" width="0" hidden="1" customWidth="1"/>
    <col min="11267" max="11267" width="6.33203125" customWidth="1"/>
    <col min="11268" max="11268" width="20.6640625" customWidth="1"/>
    <col min="11269" max="11269" width="16.44140625" customWidth="1"/>
    <col min="11270" max="11273" width="6.33203125" customWidth="1"/>
    <col min="11274" max="11274" width="8.6640625" customWidth="1"/>
    <col min="11275" max="11275" width="11.33203125" customWidth="1"/>
    <col min="11276" max="11276" width="1.109375" customWidth="1"/>
    <col min="11521" max="11521" width="1.109375" customWidth="1"/>
    <col min="11522" max="11522" width="0" hidden="1" customWidth="1"/>
    <col min="11523" max="11523" width="6.33203125" customWidth="1"/>
    <col min="11524" max="11524" width="20.6640625" customWidth="1"/>
    <col min="11525" max="11525" width="16.44140625" customWidth="1"/>
    <col min="11526" max="11529" width="6.33203125" customWidth="1"/>
    <col min="11530" max="11530" width="8.6640625" customWidth="1"/>
    <col min="11531" max="11531" width="11.33203125" customWidth="1"/>
    <col min="11532" max="11532" width="1.109375" customWidth="1"/>
    <col min="11777" max="11777" width="1.109375" customWidth="1"/>
    <col min="11778" max="11778" width="0" hidden="1" customWidth="1"/>
    <col min="11779" max="11779" width="6.33203125" customWidth="1"/>
    <col min="11780" max="11780" width="20.6640625" customWidth="1"/>
    <col min="11781" max="11781" width="16.44140625" customWidth="1"/>
    <col min="11782" max="11785" width="6.33203125" customWidth="1"/>
    <col min="11786" max="11786" width="8.6640625" customWidth="1"/>
    <col min="11787" max="11787" width="11.33203125" customWidth="1"/>
    <col min="11788" max="11788" width="1.109375" customWidth="1"/>
    <col min="12033" max="12033" width="1.109375" customWidth="1"/>
    <col min="12034" max="12034" width="0" hidden="1" customWidth="1"/>
    <col min="12035" max="12035" width="6.33203125" customWidth="1"/>
    <col min="12036" max="12036" width="20.6640625" customWidth="1"/>
    <col min="12037" max="12037" width="16.44140625" customWidth="1"/>
    <col min="12038" max="12041" width="6.33203125" customWidth="1"/>
    <col min="12042" max="12042" width="8.6640625" customWidth="1"/>
    <col min="12043" max="12043" width="11.33203125" customWidth="1"/>
    <col min="12044" max="12044" width="1.109375" customWidth="1"/>
    <col min="12289" max="12289" width="1.109375" customWidth="1"/>
    <col min="12290" max="12290" width="0" hidden="1" customWidth="1"/>
    <col min="12291" max="12291" width="6.33203125" customWidth="1"/>
    <col min="12292" max="12292" width="20.6640625" customWidth="1"/>
    <col min="12293" max="12293" width="16.44140625" customWidth="1"/>
    <col min="12294" max="12297" width="6.33203125" customWidth="1"/>
    <col min="12298" max="12298" width="8.6640625" customWidth="1"/>
    <col min="12299" max="12299" width="11.33203125" customWidth="1"/>
    <col min="12300" max="12300" width="1.109375" customWidth="1"/>
    <col min="12545" max="12545" width="1.109375" customWidth="1"/>
    <col min="12546" max="12546" width="0" hidden="1" customWidth="1"/>
    <col min="12547" max="12547" width="6.33203125" customWidth="1"/>
    <col min="12548" max="12548" width="20.6640625" customWidth="1"/>
    <col min="12549" max="12549" width="16.44140625" customWidth="1"/>
    <col min="12550" max="12553" width="6.33203125" customWidth="1"/>
    <col min="12554" max="12554" width="8.6640625" customWidth="1"/>
    <col min="12555" max="12555" width="11.33203125" customWidth="1"/>
    <col min="12556" max="12556" width="1.109375" customWidth="1"/>
    <col min="12801" max="12801" width="1.109375" customWidth="1"/>
    <col min="12802" max="12802" width="0" hidden="1" customWidth="1"/>
    <col min="12803" max="12803" width="6.33203125" customWidth="1"/>
    <col min="12804" max="12804" width="20.6640625" customWidth="1"/>
    <col min="12805" max="12805" width="16.44140625" customWidth="1"/>
    <col min="12806" max="12809" width="6.33203125" customWidth="1"/>
    <col min="12810" max="12810" width="8.6640625" customWidth="1"/>
    <col min="12811" max="12811" width="11.33203125" customWidth="1"/>
    <col min="12812" max="12812" width="1.109375" customWidth="1"/>
    <col min="13057" max="13057" width="1.109375" customWidth="1"/>
    <col min="13058" max="13058" width="0" hidden="1" customWidth="1"/>
    <col min="13059" max="13059" width="6.33203125" customWidth="1"/>
    <col min="13060" max="13060" width="20.6640625" customWidth="1"/>
    <col min="13061" max="13061" width="16.44140625" customWidth="1"/>
    <col min="13062" max="13065" width="6.33203125" customWidth="1"/>
    <col min="13066" max="13066" width="8.6640625" customWidth="1"/>
    <col min="13067" max="13067" width="11.33203125" customWidth="1"/>
    <col min="13068" max="13068" width="1.109375" customWidth="1"/>
    <col min="13313" max="13313" width="1.109375" customWidth="1"/>
    <col min="13314" max="13314" width="0" hidden="1" customWidth="1"/>
    <col min="13315" max="13315" width="6.33203125" customWidth="1"/>
    <col min="13316" max="13316" width="20.6640625" customWidth="1"/>
    <col min="13317" max="13317" width="16.44140625" customWidth="1"/>
    <col min="13318" max="13321" width="6.33203125" customWidth="1"/>
    <col min="13322" max="13322" width="8.6640625" customWidth="1"/>
    <col min="13323" max="13323" width="11.33203125" customWidth="1"/>
    <col min="13324" max="13324" width="1.109375" customWidth="1"/>
    <col min="13569" max="13569" width="1.109375" customWidth="1"/>
    <col min="13570" max="13570" width="0" hidden="1" customWidth="1"/>
    <col min="13571" max="13571" width="6.33203125" customWidth="1"/>
    <col min="13572" max="13572" width="20.6640625" customWidth="1"/>
    <col min="13573" max="13573" width="16.44140625" customWidth="1"/>
    <col min="13574" max="13577" width="6.33203125" customWidth="1"/>
    <col min="13578" max="13578" width="8.6640625" customWidth="1"/>
    <col min="13579" max="13579" width="11.33203125" customWidth="1"/>
    <col min="13580" max="13580" width="1.109375" customWidth="1"/>
    <col min="13825" max="13825" width="1.109375" customWidth="1"/>
    <col min="13826" max="13826" width="0" hidden="1" customWidth="1"/>
    <col min="13827" max="13827" width="6.33203125" customWidth="1"/>
    <col min="13828" max="13828" width="20.6640625" customWidth="1"/>
    <col min="13829" max="13829" width="16.44140625" customWidth="1"/>
    <col min="13830" max="13833" width="6.33203125" customWidth="1"/>
    <col min="13834" max="13834" width="8.6640625" customWidth="1"/>
    <col min="13835" max="13835" width="11.33203125" customWidth="1"/>
    <col min="13836" max="13836" width="1.109375" customWidth="1"/>
    <col min="14081" max="14081" width="1.109375" customWidth="1"/>
    <col min="14082" max="14082" width="0" hidden="1" customWidth="1"/>
    <col min="14083" max="14083" width="6.33203125" customWidth="1"/>
    <col min="14084" max="14084" width="20.6640625" customWidth="1"/>
    <col min="14085" max="14085" width="16.44140625" customWidth="1"/>
    <col min="14086" max="14089" width="6.33203125" customWidth="1"/>
    <col min="14090" max="14090" width="8.6640625" customWidth="1"/>
    <col min="14091" max="14091" width="11.33203125" customWidth="1"/>
    <col min="14092" max="14092" width="1.109375" customWidth="1"/>
    <col min="14337" max="14337" width="1.109375" customWidth="1"/>
    <col min="14338" max="14338" width="0" hidden="1" customWidth="1"/>
    <col min="14339" max="14339" width="6.33203125" customWidth="1"/>
    <col min="14340" max="14340" width="20.6640625" customWidth="1"/>
    <col min="14341" max="14341" width="16.44140625" customWidth="1"/>
    <col min="14342" max="14345" width="6.33203125" customWidth="1"/>
    <col min="14346" max="14346" width="8.6640625" customWidth="1"/>
    <col min="14347" max="14347" width="11.33203125" customWidth="1"/>
    <col min="14348" max="14348" width="1.109375" customWidth="1"/>
    <col min="14593" max="14593" width="1.109375" customWidth="1"/>
    <col min="14594" max="14594" width="0" hidden="1" customWidth="1"/>
    <col min="14595" max="14595" width="6.33203125" customWidth="1"/>
    <col min="14596" max="14596" width="20.6640625" customWidth="1"/>
    <col min="14597" max="14597" width="16.44140625" customWidth="1"/>
    <col min="14598" max="14601" width="6.33203125" customWidth="1"/>
    <col min="14602" max="14602" width="8.6640625" customWidth="1"/>
    <col min="14603" max="14603" width="11.33203125" customWidth="1"/>
    <col min="14604" max="14604" width="1.109375" customWidth="1"/>
    <col min="14849" max="14849" width="1.109375" customWidth="1"/>
    <col min="14850" max="14850" width="0" hidden="1" customWidth="1"/>
    <col min="14851" max="14851" width="6.33203125" customWidth="1"/>
    <col min="14852" max="14852" width="20.6640625" customWidth="1"/>
    <col min="14853" max="14853" width="16.44140625" customWidth="1"/>
    <col min="14854" max="14857" width="6.33203125" customWidth="1"/>
    <col min="14858" max="14858" width="8.6640625" customWidth="1"/>
    <col min="14859" max="14859" width="11.33203125" customWidth="1"/>
    <col min="14860" max="14860" width="1.109375" customWidth="1"/>
    <col min="15105" max="15105" width="1.109375" customWidth="1"/>
    <col min="15106" max="15106" width="0" hidden="1" customWidth="1"/>
    <col min="15107" max="15107" width="6.33203125" customWidth="1"/>
    <col min="15108" max="15108" width="20.6640625" customWidth="1"/>
    <col min="15109" max="15109" width="16.44140625" customWidth="1"/>
    <col min="15110" max="15113" width="6.33203125" customWidth="1"/>
    <col min="15114" max="15114" width="8.6640625" customWidth="1"/>
    <col min="15115" max="15115" width="11.33203125" customWidth="1"/>
    <col min="15116" max="15116" width="1.109375" customWidth="1"/>
    <col min="15361" max="15361" width="1.109375" customWidth="1"/>
    <col min="15362" max="15362" width="0" hidden="1" customWidth="1"/>
    <col min="15363" max="15363" width="6.33203125" customWidth="1"/>
    <col min="15364" max="15364" width="20.6640625" customWidth="1"/>
    <col min="15365" max="15365" width="16.44140625" customWidth="1"/>
    <col min="15366" max="15369" width="6.33203125" customWidth="1"/>
    <col min="15370" max="15370" width="8.6640625" customWidth="1"/>
    <col min="15371" max="15371" width="11.33203125" customWidth="1"/>
    <col min="15372" max="15372" width="1.109375" customWidth="1"/>
    <col min="15617" max="15617" width="1.109375" customWidth="1"/>
    <col min="15618" max="15618" width="0" hidden="1" customWidth="1"/>
    <col min="15619" max="15619" width="6.33203125" customWidth="1"/>
    <col min="15620" max="15620" width="20.6640625" customWidth="1"/>
    <col min="15621" max="15621" width="16.44140625" customWidth="1"/>
    <col min="15622" max="15625" width="6.33203125" customWidth="1"/>
    <col min="15626" max="15626" width="8.6640625" customWidth="1"/>
    <col min="15627" max="15627" width="11.33203125" customWidth="1"/>
    <col min="15628" max="15628" width="1.109375" customWidth="1"/>
    <col min="15873" max="15873" width="1.109375" customWidth="1"/>
    <col min="15874" max="15874" width="0" hidden="1" customWidth="1"/>
    <col min="15875" max="15875" width="6.33203125" customWidth="1"/>
    <col min="15876" max="15876" width="20.6640625" customWidth="1"/>
    <col min="15877" max="15877" width="16.44140625" customWidth="1"/>
    <col min="15878" max="15881" width="6.33203125" customWidth="1"/>
    <col min="15882" max="15882" width="8.6640625" customWidth="1"/>
    <col min="15883" max="15883" width="11.33203125" customWidth="1"/>
    <col min="15884" max="15884" width="1.109375" customWidth="1"/>
    <col min="16129" max="16129" width="1.109375" customWidth="1"/>
    <col min="16130" max="16130" width="0" hidden="1" customWidth="1"/>
    <col min="16131" max="16131" width="6.33203125" customWidth="1"/>
    <col min="16132" max="16132" width="20.6640625" customWidth="1"/>
    <col min="16133" max="16133" width="16.44140625" customWidth="1"/>
    <col min="16134" max="16137" width="6.33203125" customWidth="1"/>
    <col min="16138" max="16138" width="8.6640625" customWidth="1"/>
    <col min="16139" max="16139" width="11.33203125" customWidth="1"/>
    <col min="16140" max="16140" width="1.109375" customWidth="1"/>
  </cols>
  <sheetData>
    <row r="2" spans="3:11" x14ac:dyDescent="0.3">
      <c r="C2" s="215" t="s">
        <v>204</v>
      </c>
      <c r="D2" s="215"/>
      <c r="E2" s="215"/>
      <c r="F2" s="215"/>
      <c r="G2" s="215"/>
      <c r="H2" s="215"/>
      <c r="I2" s="215"/>
      <c r="J2" s="215"/>
      <c r="K2" s="215"/>
    </row>
    <row r="3" spans="3:11" x14ac:dyDescent="0.3">
      <c r="G3" s="173" t="s">
        <v>11</v>
      </c>
    </row>
    <row r="4" spans="3:11" x14ac:dyDescent="0.3">
      <c r="G4" s="173" t="s">
        <v>205</v>
      </c>
    </row>
    <row r="5" spans="3:11" x14ac:dyDescent="0.3">
      <c r="I5" s="174" t="s">
        <v>206</v>
      </c>
    </row>
    <row r="6" spans="3:11" x14ac:dyDescent="0.3">
      <c r="G6" s="175" t="s">
        <v>207</v>
      </c>
      <c r="H6" s="176"/>
    </row>
    <row r="7" spans="3:11" x14ac:dyDescent="0.3">
      <c r="G7" s="177" t="s">
        <v>208</v>
      </c>
      <c r="H7" s="177"/>
      <c r="I7" s="177"/>
      <c r="J7" s="177"/>
    </row>
    <row r="8" spans="3:11" ht="15.6" x14ac:dyDescent="0.3">
      <c r="I8" s="199" t="s">
        <v>246</v>
      </c>
    </row>
    <row r="10" spans="3:11" ht="19.2" x14ac:dyDescent="0.3">
      <c r="E10" s="179" t="s">
        <v>209</v>
      </c>
    </row>
    <row r="11" spans="3:11" x14ac:dyDescent="0.3">
      <c r="C11" s="180" t="s">
        <v>210</v>
      </c>
    </row>
    <row r="12" spans="3:11" ht="18" x14ac:dyDescent="0.35">
      <c r="C12" s="181" t="s">
        <v>211</v>
      </c>
      <c r="E12" s="182" t="s">
        <v>212</v>
      </c>
    </row>
    <row r="13" spans="3:11" ht="18" x14ac:dyDescent="0.35">
      <c r="C13" s="181" t="s">
        <v>213</v>
      </c>
      <c r="E13" s="182" t="s">
        <v>247</v>
      </c>
      <c r="F13" s="183"/>
      <c r="G13" s="183"/>
      <c r="H13" s="183"/>
    </row>
    <row r="14" spans="3:11" ht="18" x14ac:dyDescent="0.35">
      <c r="C14" s="181" t="s">
        <v>214</v>
      </c>
      <c r="E14" s="182" t="s">
        <v>215</v>
      </c>
    </row>
    <row r="15" spans="3:11" ht="18" x14ac:dyDescent="0.35">
      <c r="C15" s="181" t="s">
        <v>216</v>
      </c>
      <c r="E15" s="182" t="s">
        <v>248</v>
      </c>
    </row>
    <row r="16" spans="3:11" ht="18" x14ac:dyDescent="0.35">
      <c r="C16" s="181" t="s">
        <v>217</v>
      </c>
      <c r="F16" s="182" t="s">
        <v>249</v>
      </c>
    </row>
    <row r="17" spans="2:12" ht="18" x14ac:dyDescent="0.35">
      <c r="C17" s="181" t="s">
        <v>218</v>
      </c>
      <c r="E17" s="182" t="s">
        <v>250</v>
      </c>
    </row>
    <row r="18" spans="2:12" ht="18" x14ac:dyDescent="0.35">
      <c r="C18" s="181" t="s">
        <v>219</v>
      </c>
      <c r="E18" s="221" t="s">
        <v>263</v>
      </c>
      <c r="F18" s="222"/>
      <c r="G18" s="222"/>
      <c r="H18" s="222"/>
      <c r="I18" s="222"/>
      <c r="J18" s="223" t="s">
        <v>220</v>
      </c>
      <c r="K18" s="224">
        <v>13</v>
      </c>
    </row>
    <row r="19" spans="2:12" ht="16.8" x14ac:dyDescent="0.3">
      <c r="C19" s="181" t="s">
        <v>221</v>
      </c>
      <c r="E19" s="225" t="s">
        <v>266</v>
      </c>
      <c r="F19" s="225" t="s">
        <v>264</v>
      </c>
      <c r="G19" s="222"/>
      <c r="H19" s="222"/>
      <c r="I19" s="225" t="s">
        <v>265</v>
      </c>
      <c r="J19" s="222"/>
      <c r="K19" s="222"/>
    </row>
    <row r="20" spans="2:12" ht="16.8" x14ac:dyDescent="0.3">
      <c r="C20" s="181" t="s">
        <v>222</v>
      </c>
    </row>
    <row r="21" spans="2:12" ht="16.8" x14ac:dyDescent="0.3">
      <c r="B21" s="184"/>
      <c r="C21" s="181" t="s">
        <v>223</v>
      </c>
      <c r="D21" s="184"/>
      <c r="E21" s="184"/>
      <c r="F21" s="184"/>
      <c r="G21" s="184"/>
      <c r="H21" s="184"/>
      <c r="I21" s="184"/>
      <c r="J21" s="184"/>
      <c r="K21" s="184"/>
      <c r="L21" s="184"/>
    </row>
    <row r="22" spans="2:12" ht="16.8" x14ac:dyDescent="0.3">
      <c r="C22" s="181" t="s">
        <v>224</v>
      </c>
    </row>
    <row r="23" spans="2:12" ht="16.8" x14ac:dyDescent="0.3">
      <c r="B23" s="184"/>
      <c r="C23" s="181" t="s">
        <v>225</v>
      </c>
      <c r="D23" s="184"/>
      <c r="E23" s="184"/>
      <c r="F23" s="184"/>
      <c r="G23" s="184"/>
      <c r="H23" s="184"/>
      <c r="I23" s="184"/>
      <c r="J23" s="184"/>
      <c r="K23" s="184"/>
      <c r="L23" s="184"/>
    </row>
    <row r="24" spans="2:12" ht="16.8" x14ac:dyDescent="0.3">
      <c r="C24" s="181" t="s">
        <v>262</v>
      </c>
    </row>
    <row r="25" spans="2:12" ht="9" customHeight="1" x14ac:dyDescent="0.3">
      <c r="C25" s="181"/>
    </row>
    <row r="26" spans="2:12" ht="14.25" customHeight="1" x14ac:dyDescent="0.3">
      <c r="C26" s="216" t="s">
        <v>92</v>
      </c>
      <c r="D26" s="213" t="s">
        <v>226</v>
      </c>
      <c r="E26" s="218" t="s">
        <v>227</v>
      </c>
      <c r="F26" s="219" t="s">
        <v>228</v>
      </c>
      <c r="G26" s="220"/>
      <c r="H26" s="220"/>
      <c r="I26" s="220"/>
      <c r="J26" s="213" t="s">
        <v>229</v>
      </c>
      <c r="K26" s="213" t="s">
        <v>230</v>
      </c>
    </row>
    <row r="27" spans="2:12" ht="15.6" x14ac:dyDescent="0.3">
      <c r="C27" s="216"/>
      <c r="D27" s="217"/>
      <c r="E27" s="218"/>
      <c r="F27" s="185" t="s">
        <v>258</v>
      </c>
      <c r="G27" s="185" t="s">
        <v>257</v>
      </c>
      <c r="H27" s="185" t="s">
        <v>259</v>
      </c>
      <c r="I27" s="185" t="s">
        <v>260</v>
      </c>
      <c r="J27" s="214"/>
      <c r="K27" s="214"/>
    </row>
    <row r="28" spans="2:12" ht="15.6" x14ac:dyDescent="0.3">
      <c r="C28" s="187" t="s">
        <v>231</v>
      </c>
      <c r="D28" s="188" t="s">
        <v>237</v>
      </c>
      <c r="E28" s="188" t="s">
        <v>232</v>
      </c>
      <c r="F28" s="187">
        <v>4</v>
      </c>
      <c r="G28" s="189">
        <v>4</v>
      </c>
      <c r="H28" s="189">
        <v>4</v>
      </c>
      <c r="I28" s="189">
        <v>4</v>
      </c>
      <c r="J28" s="190">
        <f>SUM(F28:I28)</f>
        <v>16</v>
      </c>
      <c r="K28" s="186"/>
    </row>
    <row r="29" spans="2:12" ht="15.6" x14ac:dyDescent="0.3">
      <c r="C29" s="187" t="s">
        <v>233</v>
      </c>
      <c r="D29" s="188" t="s">
        <v>235</v>
      </c>
      <c r="E29" s="188" t="s">
        <v>256</v>
      </c>
      <c r="F29" s="187">
        <v>4</v>
      </c>
      <c r="G29" s="189">
        <v>4</v>
      </c>
      <c r="H29" s="189">
        <v>4</v>
      </c>
      <c r="I29" s="189">
        <v>4</v>
      </c>
      <c r="J29" s="190">
        <f t="shared" ref="J29:J34" si="0">SUM(F29:I29)</f>
        <v>16</v>
      </c>
      <c r="K29" s="186"/>
    </row>
    <row r="30" spans="2:12" ht="15.6" x14ac:dyDescent="0.3">
      <c r="C30" s="187" t="s">
        <v>234</v>
      </c>
      <c r="D30" s="188" t="s">
        <v>261</v>
      </c>
      <c r="E30" s="188" t="s">
        <v>255</v>
      </c>
      <c r="F30" s="187"/>
      <c r="G30" s="189">
        <v>4</v>
      </c>
      <c r="H30" s="189"/>
      <c r="I30" s="189"/>
      <c r="J30" s="190">
        <f t="shared" si="0"/>
        <v>4</v>
      </c>
      <c r="K30" s="186"/>
    </row>
    <row r="31" spans="2:12" ht="15.6" x14ac:dyDescent="0.3">
      <c r="C31" s="187" t="s">
        <v>236</v>
      </c>
      <c r="D31" s="188" t="s">
        <v>251</v>
      </c>
      <c r="E31" s="188" t="s">
        <v>81</v>
      </c>
      <c r="F31" s="187"/>
      <c r="G31" s="189">
        <v>4</v>
      </c>
      <c r="H31" s="189">
        <v>4</v>
      </c>
      <c r="I31" s="189"/>
      <c r="J31" s="190">
        <f t="shared" si="0"/>
        <v>8</v>
      </c>
      <c r="K31" s="186"/>
    </row>
    <row r="32" spans="2:12" ht="15.6" x14ac:dyDescent="0.3">
      <c r="C32" s="187" t="s">
        <v>238</v>
      </c>
      <c r="D32" s="188" t="s">
        <v>237</v>
      </c>
      <c r="E32" s="188" t="s">
        <v>81</v>
      </c>
      <c r="F32" s="187"/>
      <c r="G32" s="189">
        <v>4</v>
      </c>
      <c r="H32" s="187">
        <v>4</v>
      </c>
      <c r="I32" s="187"/>
      <c r="J32" s="190">
        <f t="shared" si="0"/>
        <v>8</v>
      </c>
      <c r="K32" s="186"/>
    </row>
    <row r="33" spans="3:11" ht="15.6" x14ac:dyDescent="0.3">
      <c r="C33" s="187" t="s">
        <v>239</v>
      </c>
      <c r="D33" s="188"/>
      <c r="E33" s="188" t="s">
        <v>81</v>
      </c>
      <c r="F33" s="188"/>
      <c r="G33" s="189">
        <v>4</v>
      </c>
      <c r="H33" s="188"/>
      <c r="I33" s="188"/>
      <c r="J33" s="190">
        <f t="shared" si="0"/>
        <v>4</v>
      </c>
      <c r="K33" s="186"/>
    </row>
    <row r="34" spans="3:11" ht="15.6" x14ac:dyDescent="0.3">
      <c r="C34" s="187" t="s">
        <v>240</v>
      </c>
      <c r="D34" s="188"/>
      <c r="E34" s="188" t="s">
        <v>81</v>
      </c>
      <c r="F34" s="188"/>
      <c r="G34" s="189">
        <v>4</v>
      </c>
      <c r="H34" s="188"/>
      <c r="I34" s="188"/>
      <c r="J34" s="190">
        <f t="shared" si="0"/>
        <v>4</v>
      </c>
      <c r="K34" s="186"/>
    </row>
    <row r="35" spans="3:11" ht="15.6" x14ac:dyDescent="0.3">
      <c r="C35" s="187" t="s">
        <v>252</v>
      </c>
      <c r="D35" s="188"/>
      <c r="E35" s="188" t="s">
        <v>81</v>
      </c>
      <c r="F35" s="188"/>
      <c r="G35" s="189"/>
      <c r="H35" s="188">
        <v>4</v>
      </c>
      <c r="I35" s="188"/>
      <c r="J35" s="186"/>
      <c r="K35" s="186"/>
    </row>
    <row r="36" spans="3:11" ht="15.6" x14ac:dyDescent="0.3">
      <c r="C36" s="187" t="s">
        <v>253</v>
      </c>
      <c r="D36" s="188"/>
      <c r="E36" s="188"/>
      <c r="F36" s="188"/>
      <c r="G36" s="189"/>
      <c r="H36" s="188"/>
      <c r="I36" s="188"/>
      <c r="J36" s="186"/>
      <c r="K36" s="186"/>
    </row>
    <row r="37" spans="3:11" ht="15.6" x14ac:dyDescent="0.3">
      <c r="C37" s="187" t="s">
        <v>254</v>
      </c>
      <c r="D37" s="188"/>
      <c r="E37" s="188"/>
      <c r="F37" s="188"/>
      <c r="G37" s="189"/>
      <c r="H37" s="188"/>
      <c r="I37" s="188"/>
      <c r="J37" s="186"/>
      <c r="K37" s="186"/>
    </row>
    <row r="38" spans="3:11" ht="15.6" x14ac:dyDescent="0.3">
      <c r="C38" s="191"/>
      <c r="D38" s="192"/>
      <c r="E38" s="192"/>
      <c r="F38" s="192"/>
      <c r="G38" s="193"/>
      <c r="H38" s="192"/>
      <c r="I38" s="192"/>
      <c r="J38" s="194"/>
      <c r="K38" s="194"/>
    </row>
    <row r="39" spans="3:11" ht="8.25" customHeight="1" x14ac:dyDescent="0.3">
      <c r="C39" s="195"/>
    </row>
    <row r="40" spans="3:11" ht="16.8" x14ac:dyDescent="0.3">
      <c r="C40" s="181" t="s">
        <v>40</v>
      </c>
      <c r="E40" s="181" t="s">
        <v>241</v>
      </c>
      <c r="H40" s="196"/>
      <c r="I40" s="196"/>
    </row>
    <row r="41" spans="3:11" x14ac:dyDescent="0.3">
      <c r="E41" s="197" t="s">
        <v>242</v>
      </c>
      <c r="F41" s="198"/>
    </row>
    <row r="42" spans="3:11" ht="16.8" x14ac:dyDescent="0.3">
      <c r="C42" s="181" t="s">
        <v>83</v>
      </c>
      <c r="E42" s="181" t="s">
        <v>241</v>
      </c>
      <c r="H42" s="196"/>
    </row>
    <row r="43" spans="3:11" x14ac:dyDescent="0.3">
      <c r="E43" s="197" t="s">
        <v>242</v>
      </c>
      <c r="F43" s="198"/>
    </row>
    <row r="44" spans="3:11" ht="16.8" x14ac:dyDescent="0.3">
      <c r="C44" s="181" t="s">
        <v>243</v>
      </c>
      <c r="E44" s="178" t="s">
        <v>244</v>
      </c>
    </row>
    <row r="45" spans="3:11" ht="5.25" customHeight="1" x14ac:dyDescent="0.3">
      <c r="C45" s="181"/>
    </row>
    <row r="46" spans="3:11" ht="15.6" x14ac:dyDescent="0.3">
      <c r="C46" s="212" t="s">
        <v>245</v>
      </c>
      <c r="D46" s="212"/>
      <c r="E46" s="212"/>
      <c r="F46" s="212"/>
      <c r="G46" s="212"/>
      <c r="H46" s="212"/>
      <c r="I46" s="212"/>
      <c r="J46" s="212"/>
      <c r="K46" s="212"/>
    </row>
  </sheetData>
  <mergeCells count="8">
    <mergeCell ref="C46:K46"/>
    <mergeCell ref="J26:J27"/>
    <mergeCell ref="K26:K27"/>
    <mergeCell ref="C2:K2"/>
    <mergeCell ref="C26:C27"/>
    <mergeCell ref="D26:D27"/>
    <mergeCell ref="E26:E27"/>
    <mergeCell ref="F26:I2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ком.прот</vt:lpstr>
      <vt:lpstr>особиста першість</vt:lpstr>
      <vt:lpstr>ком.розш.п-ть</vt:lpstr>
      <vt:lpstr>сітка Чол_32</vt:lpstr>
      <vt:lpstr>Список уч.</vt:lpstr>
      <vt:lpstr>Звіт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Слава</cp:lastModifiedBy>
  <cp:lastPrinted>2023-04-07T17:00:45Z</cp:lastPrinted>
  <dcterms:created xsi:type="dcterms:W3CDTF">2016-05-20T11:06:26Z</dcterms:created>
  <dcterms:modified xsi:type="dcterms:W3CDTF">2023-11-20T20:08:07Z</dcterms:modified>
</cp:coreProperties>
</file>