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0470" windowHeight="11010" tabRatio="715"/>
  </bookViews>
  <sheets>
    <sheet name="Ком" sheetId="24" r:id="rId1"/>
    <sheet name="Особ.рез." sheetId="22" r:id="rId2"/>
    <sheet name="Чол-сітка" sheetId="18" r:id="rId3"/>
    <sheet name="Жін-табл" sheetId="27" r:id="rId4"/>
    <sheet name="список" sheetId="26" r:id="rId5"/>
    <sheet name="Бали" sheetId="28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F11" i="24"/>
  <c r="F10"/>
  <c r="F9"/>
  <c r="F12"/>
  <c r="F13"/>
  <c r="F14"/>
  <c r="F15"/>
  <c r="F8"/>
  <c r="Q36" i="18"/>
  <c r="D35"/>
  <c r="A35"/>
  <c r="S34"/>
  <c r="O34"/>
  <c r="F33"/>
  <c r="A33"/>
  <c r="Q32"/>
  <c r="S31"/>
  <c r="D31"/>
  <c r="A31"/>
  <c r="M30"/>
  <c r="Q29"/>
  <c r="A29"/>
  <c r="K28"/>
  <c r="H28"/>
  <c r="S27"/>
  <c r="O27"/>
  <c r="D27"/>
  <c r="A27"/>
  <c r="Q25"/>
  <c r="M25"/>
  <c r="F25"/>
  <c r="A25"/>
  <c r="S24"/>
  <c r="K23"/>
  <c r="H23"/>
  <c r="D23"/>
  <c r="A23"/>
  <c r="A21"/>
  <c r="Q20"/>
  <c r="K19"/>
  <c r="H19"/>
  <c r="D19"/>
  <c r="A19"/>
  <c r="S18"/>
  <c r="O18"/>
  <c r="F17"/>
  <c r="A17"/>
  <c r="Q16"/>
  <c r="S15"/>
  <c r="Q15"/>
  <c r="M15"/>
  <c r="D15"/>
  <c r="A15"/>
  <c r="Q13"/>
  <c r="K13"/>
  <c r="H13"/>
  <c r="A13"/>
  <c r="S11"/>
  <c r="O11"/>
  <c r="D11"/>
  <c r="A11"/>
  <c r="Q9"/>
  <c r="M9"/>
  <c r="F9"/>
  <c r="A9"/>
  <c r="S8"/>
  <c r="D7"/>
  <c r="A7"/>
  <c r="B6"/>
  <c r="B10"/>
  <c r="B14"/>
  <c r="B18"/>
  <c r="B22"/>
  <c r="B26"/>
  <c r="B30"/>
  <c r="B34"/>
  <c r="D8"/>
  <c r="D16"/>
  <c r="D24"/>
  <c r="D32"/>
  <c r="S9"/>
  <c r="S16"/>
  <c r="S25"/>
  <c r="S32"/>
  <c r="Q10"/>
  <c r="Q17"/>
  <c r="Q26"/>
  <c r="Q33"/>
  <c r="F12"/>
  <c r="F28"/>
  <c r="O13"/>
  <c r="O29"/>
  <c r="M11"/>
  <c r="M27"/>
  <c r="I11"/>
  <c r="I26"/>
  <c r="K20"/>
  <c r="H20"/>
  <c r="A5"/>
</calcChain>
</file>

<file path=xl/sharedStrings.xml><?xml version="1.0" encoding="utf-8"?>
<sst xmlns="http://schemas.openxmlformats.org/spreadsheetml/2006/main" count="346" uniqueCount="156">
  <si>
    <t>1 тур</t>
  </si>
  <si>
    <t>2 тур</t>
  </si>
  <si>
    <t>3 тур</t>
  </si>
  <si>
    <t>4 тур</t>
  </si>
  <si>
    <t>Фінал</t>
  </si>
  <si>
    <t>3-4 місце</t>
  </si>
  <si>
    <t xml:space="preserve">W-переможець </t>
  </si>
  <si>
    <t xml:space="preserve">L-переможений </t>
  </si>
  <si>
    <t xml:space="preserve">Головний суддя                </t>
  </si>
  <si>
    <t xml:space="preserve">Бадмінтон </t>
  </si>
  <si>
    <t>Навч. корп. № 9, ігрова зала</t>
  </si>
  <si>
    <t>№ 
з/п</t>
  </si>
  <si>
    <t>Вид спорту</t>
  </si>
  <si>
    <t>Команда</t>
  </si>
  <si>
    <t>Прізвище, ім'я  по-балькові</t>
  </si>
  <si>
    <t>Посада, кафедра</t>
  </si>
  <si>
    <t>бадм.</t>
  </si>
  <si>
    <t>ГП</t>
  </si>
  <si>
    <t>МТ</t>
  </si>
  <si>
    <t>Михайлович Ярослав Миколайович</t>
  </si>
  <si>
    <t>декан механіко-технологічного факультету, професор кафедри технічного сервісу та інженерного менеджменту ім. М.П. Момотенка</t>
  </si>
  <si>
    <t>ЗРБЕ</t>
  </si>
  <si>
    <t>Антіпов Ігор Олександрович</t>
  </si>
  <si>
    <t>доцент кафедри молекулярної біології, мікробіології та біобезпеки</t>
  </si>
  <si>
    <t>Агро.</t>
  </si>
  <si>
    <t>Іванюк Микола Федорович</t>
  </si>
  <si>
    <t>КД</t>
  </si>
  <si>
    <t>Ружило Зіновій Володимирович</t>
  </si>
  <si>
    <t>декан факультету конструювання та дизайну</t>
  </si>
  <si>
    <t>АМ</t>
  </si>
  <si>
    <t>ЛСПГ</t>
  </si>
  <si>
    <t>ЗВ</t>
  </si>
  <si>
    <t>Богданець В’ячеслав Анатолійович</t>
  </si>
  <si>
    <t>доцент кафедри геодезії та картографії</t>
  </si>
  <si>
    <t>ІТ</t>
  </si>
  <si>
    <t>ТВБ</t>
  </si>
  <si>
    <t>ЕАЕ</t>
  </si>
  <si>
    <t>Протокол командної першості</t>
  </si>
  <si>
    <t>м.Київ, навчальний корпус № 9, ігрова зала</t>
  </si>
  <si>
    <t>Скоро-
чення</t>
  </si>
  <si>
    <t>Бали</t>
  </si>
  <si>
    <t>Місце</t>
  </si>
  <si>
    <t>Жін.</t>
  </si>
  <si>
    <t>Сума балів</t>
  </si>
  <si>
    <t>Гуманітарно-педагогічний факультет</t>
  </si>
  <si>
    <t>Агробіологічний факультет</t>
  </si>
  <si>
    <t>Факультет харчових технологій та управління якістю продукції АПК</t>
  </si>
  <si>
    <t>ХТУЯ</t>
  </si>
  <si>
    <t>Факультет інформаційних технологій</t>
  </si>
  <si>
    <t>Факультет захисту рослин, біотехнологій та екології</t>
  </si>
  <si>
    <t>Факультет конструювання та дизайну</t>
  </si>
  <si>
    <t>Механіко-технологічний факультет</t>
  </si>
  <si>
    <t xml:space="preserve">Юридичний факультет </t>
  </si>
  <si>
    <t>Юрид.</t>
  </si>
  <si>
    <t>Факультет тваринництва та водних біоресурсів</t>
  </si>
  <si>
    <t>Факультет ветеринарної медицини</t>
  </si>
  <si>
    <t>Вет.</t>
  </si>
  <si>
    <t>Факультет  землевпорядкування</t>
  </si>
  <si>
    <t>Економічний факультет</t>
  </si>
  <si>
    <t>Екон.</t>
  </si>
  <si>
    <t>ННІ енергетики, автоматики і енергозбереження</t>
  </si>
  <si>
    <t>Факультет аграрного  менеджменту</t>
  </si>
  <si>
    <t xml:space="preserve">ННІ лісового і  садово-паркового  господарства </t>
  </si>
  <si>
    <t xml:space="preserve">Головний суддя                                                             </t>
  </si>
  <si>
    <t xml:space="preserve">Головний секретар                                                        </t>
  </si>
  <si>
    <t>Бадмінтон</t>
  </si>
  <si>
    <t>Чол.</t>
  </si>
  <si>
    <t>В. Пархоменко</t>
  </si>
  <si>
    <t>Протокол особистої першості</t>
  </si>
  <si>
    <t>Ж і н к и</t>
  </si>
  <si>
    <t>Ч о л о в і к и</t>
  </si>
  <si>
    <t xml:space="preserve">Місце </t>
  </si>
  <si>
    <t>Черниш Ольга Антонінівна</t>
  </si>
  <si>
    <t>методист деканату факультету конструювання та дизайну</t>
  </si>
  <si>
    <t>Мороз Юлія Олександрівна</t>
  </si>
  <si>
    <t xml:space="preserve">доцент кафедри землеробства та гербології </t>
  </si>
  <si>
    <t>17 квітня 2019 р.</t>
  </si>
  <si>
    <t>Н. Федоріна</t>
  </si>
  <si>
    <t xml:space="preserve">17 квітня 2019 р. </t>
  </si>
  <si>
    <t>17.04.2019 р.</t>
  </si>
  <si>
    <t>29-та Спартакіада «Здоров’я» серед наукових, науково-педагогічних працівників і співробітників структурних підрозділів НУБіП України 2018-2019 навчального року</t>
  </si>
  <si>
    <t xml:space="preserve">29-та спартакіада "Здоров'я" серед  науково-педагогічних,наукових  працівників і співробітників
 структурних підрозділів НУБіП України  2018-2019 навчального року   </t>
  </si>
  <si>
    <t>29-та Спартакіада «Здоров’я» серед наукових, науково-педагогічних працівників і співробітників структурних підрозділів НУБіП України
2018-2019 навчального року</t>
  </si>
  <si>
    <t>Результати ігор</t>
  </si>
  <si>
    <t>Очки</t>
  </si>
  <si>
    <t>Місце 
у групі</t>
  </si>
  <si>
    <t xml:space="preserve">Головний суддя </t>
  </si>
  <si>
    <t xml:space="preserve">Головний секретар </t>
  </si>
  <si>
    <t xml:space="preserve">доцент кафедри грунтознавства та охорони грунтів </t>
  </si>
  <si>
    <t>фахівець І категорії ННВЦ охорони природних ресурсів та реформування земельних відносин</t>
  </si>
  <si>
    <t>асистент кафедрифізичного виховання</t>
  </si>
  <si>
    <t>Мирошніченко віталій Олександрович</t>
  </si>
  <si>
    <t>Тітова Людмила Леонідівна</t>
  </si>
  <si>
    <t>доцент кафедри технічного сервісу та інженерного менеджменту ім. М.П. Момотенка, заступник декана механіко-технологічного факультету</t>
  </si>
  <si>
    <t>Гринчук Катерина Валеріївна</t>
  </si>
  <si>
    <t xml:space="preserve">Карабач Катерина Сергіївна </t>
  </si>
  <si>
    <t>Криворучко Дмитро Іванович</t>
  </si>
  <si>
    <t>доцент кафедри біохімії і фізіології тварин ім. акад. М.Ф. Гулого</t>
  </si>
  <si>
    <t>Кладницька Лариса Володимирівна</t>
  </si>
  <si>
    <t xml:space="preserve">Антіпов </t>
  </si>
  <si>
    <t>Михайлович</t>
  </si>
  <si>
    <t xml:space="preserve">Іванюк </t>
  </si>
  <si>
    <t xml:space="preserve">Ружило </t>
  </si>
  <si>
    <t>Н.Федоріна</t>
  </si>
  <si>
    <t>П.І.П</t>
  </si>
  <si>
    <t>Жінки    Група "А"</t>
  </si>
  <si>
    <t>Жінки    Група "Б"</t>
  </si>
  <si>
    <t>Гра за 5-6 місця</t>
  </si>
  <si>
    <t>Рахунок</t>
  </si>
  <si>
    <t xml:space="preserve"> - </t>
  </si>
  <si>
    <t>Гра за 3-4 місця</t>
  </si>
  <si>
    <t>Гра за 1-2 місця</t>
  </si>
  <si>
    <t>Ігри у групах</t>
  </si>
  <si>
    <t>Стикові ігри</t>
  </si>
  <si>
    <t xml:space="preserve">№ </t>
  </si>
  <si>
    <t>Бали  учасників</t>
  </si>
  <si>
    <t>Список учасників</t>
  </si>
  <si>
    <r>
      <t xml:space="preserve">Сітка змагань з </t>
    </r>
    <r>
      <rPr>
        <b/>
        <sz val="24"/>
        <rFont val="Arial"/>
        <family val="2"/>
        <charset val="204"/>
      </rPr>
      <t>бадмінтону</t>
    </r>
    <r>
      <rPr>
        <sz val="20"/>
        <rFont val="Arial"/>
        <family val="2"/>
        <charset val="204"/>
      </rPr>
      <t xml:space="preserve">           (  </t>
    </r>
    <r>
      <rPr>
        <sz val="20"/>
        <color indexed="44"/>
        <rFont val="Arial"/>
        <family val="2"/>
        <charset val="204"/>
      </rPr>
      <t>жінки</t>
    </r>
    <r>
      <rPr>
        <sz val="20"/>
        <rFont val="Arial"/>
        <family val="2"/>
        <charset val="204"/>
      </rPr>
      <t xml:space="preserve">  /  чоловіки  )</t>
    </r>
  </si>
  <si>
    <t>Прізвище, ім'я
по-балькові</t>
  </si>
  <si>
    <t xml:space="preserve"> Бали</t>
  </si>
  <si>
    <r>
      <t xml:space="preserve">Таблиця 4. Нарахування балів за зайняті місця спортсменами в </t>
    </r>
    <r>
      <rPr>
        <u/>
        <sz val="14"/>
        <color indexed="8"/>
        <rFont val="Times New Roman"/>
        <family val="1"/>
        <charset val="204"/>
      </rPr>
      <t xml:space="preserve">особисто-командних </t>
    </r>
    <r>
      <rPr>
        <sz val="14"/>
        <color indexed="8"/>
        <rFont val="Times New Roman"/>
        <family val="1"/>
        <charset val="204"/>
      </rPr>
      <t xml:space="preserve"> змаганнях для визначення командної першості</t>
    </r>
  </si>
  <si>
    <r>
      <t>2 : 0</t>
    </r>
    <r>
      <rPr>
        <sz val="12"/>
        <rFont val="Arial"/>
        <family val="2"/>
        <charset val="204"/>
      </rPr>
      <t xml:space="preserve">
2</t>
    </r>
  </si>
  <si>
    <r>
      <t>0 : 2</t>
    </r>
    <r>
      <rPr>
        <sz val="12"/>
        <rFont val="Arial"/>
        <family val="2"/>
        <charset val="204"/>
      </rPr>
      <t xml:space="preserve">
0</t>
    </r>
  </si>
  <si>
    <r>
      <t>2 : 1</t>
    </r>
    <r>
      <rPr>
        <sz val="12"/>
        <rFont val="Arial"/>
        <family val="2"/>
        <charset val="204"/>
      </rPr>
      <t xml:space="preserve">
2</t>
    </r>
  </si>
  <si>
    <r>
      <t>1 : 2</t>
    </r>
    <r>
      <rPr>
        <sz val="12"/>
        <rFont val="Arial"/>
        <family val="2"/>
        <charset val="204"/>
      </rPr>
      <t xml:space="preserve">
0</t>
    </r>
  </si>
  <si>
    <t>Коман-
да</t>
  </si>
  <si>
    <t xml:space="preserve">Черниш Ольга </t>
  </si>
  <si>
    <t>2 : 0</t>
  </si>
  <si>
    <t>Співвідношення партій</t>
  </si>
  <si>
    <t xml:space="preserve"> 4 : 1 </t>
  </si>
  <si>
    <t xml:space="preserve"> 0 : 4 </t>
  </si>
  <si>
    <t xml:space="preserve"> 3 : 2 </t>
  </si>
  <si>
    <t xml:space="preserve"> 1 : 4</t>
  </si>
  <si>
    <t xml:space="preserve"> 2 : 2 </t>
  </si>
  <si>
    <t xml:space="preserve"> 2 : 0 </t>
  </si>
  <si>
    <t xml:space="preserve"> 0 : 2 </t>
  </si>
  <si>
    <t xml:space="preserve"> 5-6 </t>
  </si>
  <si>
    <t>Троханяк Віктор Іванович</t>
  </si>
  <si>
    <t>кафедра теплоенергетики</t>
  </si>
  <si>
    <t xml:space="preserve"> 7-8 </t>
  </si>
  <si>
    <t>Богданець</t>
  </si>
  <si>
    <t>Антіпов</t>
  </si>
  <si>
    <t>Ружило</t>
  </si>
  <si>
    <t>Мирошніченко</t>
  </si>
  <si>
    <t>Криворучко</t>
  </si>
  <si>
    <t xml:space="preserve">Троханяк </t>
  </si>
  <si>
    <t>Іванюк</t>
  </si>
  <si>
    <t xml:space="preserve">1 місце -  </t>
  </si>
  <si>
    <t xml:space="preserve">2 місце -  </t>
  </si>
  <si>
    <t xml:space="preserve"> - 3 місце</t>
  </si>
  <si>
    <t xml:space="preserve"> - 4 місце</t>
  </si>
  <si>
    <t xml:space="preserve"> 5-6 місця</t>
  </si>
  <si>
    <t xml:space="preserve"> 7-8 місця</t>
  </si>
  <si>
    <t>Мирошніченко Віталій Олександрович</t>
  </si>
  <si>
    <t xml:space="preserve">Міс-
це </t>
  </si>
  <si>
    <t xml:space="preserve">29-та спартакіада "Здоров'я" серед  науково-педагогічних,наукових  працівників і співробітників  структурних підрозділів НУБіП України  2018-2019 навчального року     </t>
  </si>
</sst>
</file>

<file path=xl/styles.xml><?xml version="1.0" encoding="utf-8"?>
<styleSheet xmlns="http://schemas.openxmlformats.org/spreadsheetml/2006/main">
  <numFmts count="1">
    <numFmt numFmtId="164" formatCode="_-* #,##0.00&quot;₴&quot;_-;\-* #,##0.00&quot;₴&quot;_-;_-* &quot;-&quot;??&quot;₴&quot;_-;_-@_-"/>
  </numFmts>
  <fonts count="35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4"/>
      <color indexed="23"/>
      <name val="Arial"/>
      <family val="2"/>
      <charset val="204"/>
    </font>
    <font>
      <b/>
      <sz val="14"/>
      <color indexed="55"/>
      <name val="Arial"/>
      <family val="2"/>
      <charset val="204"/>
    </font>
    <font>
      <b/>
      <sz val="14"/>
      <color indexed="56"/>
      <name val="Arial"/>
      <family val="2"/>
      <charset val="204"/>
    </font>
    <font>
      <sz val="14"/>
      <color indexed="9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24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sz val="18"/>
      <name val="Arial"/>
      <family val="2"/>
      <charset val="204"/>
    </font>
    <font>
      <sz val="22"/>
      <name val="Arial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i/>
      <sz val="14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20"/>
      <color indexed="44"/>
      <name val="Arial"/>
      <family val="2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2"/>
      <name val="Arial"/>
      <family val="2"/>
      <charset val="204"/>
    </font>
    <font>
      <sz val="9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4"/>
      <color indexed="30"/>
      <name val="Arial"/>
      <family val="2"/>
      <charset val="204"/>
    </font>
    <font>
      <b/>
      <sz val="14"/>
      <color indexed="3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lightUp">
        <bgColor indexed="9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164" fontId="24" fillId="0" borderId="0" applyFont="0" applyFill="0" applyBorder="0" applyAlignment="0" applyProtection="0"/>
    <xf numFmtId="0" fontId="21" fillId="0" borderId="0"/>
    <xf numFmtId="0" fontId="3" fillId="0" borderId="0"/>
    <xf numFmtId="0" fontId="21" fillId="0" borderId="0"/>
  </cellStyleXfs>
  <cellXfs count="23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2" borderId="0" xfId="3" applyFont="1" applyFill="1"/>
    <xf numFmtId="0" fontId="2" fillId="0" borderId="0" xfId="3" applyFont="1"/>
    <xf numFmtId="0" fontId="6" fillId="2" borderId="0" xfId="3" applyFont="1" applyFill="1" applyAlignment="1">
      <alignment horizontal="center" vertical="center"/>
    </xf>
    <xf numFmtId="0" fontId="6" fillId="0" borderId="0" xfId="3" applyFont="1"/>
    <xf numFmtId="0" fontId="2" fillId="2" borderId="0" xfId="3" applyFont="1" applyFill="1"/>
    <xf numFmtId="0" fontId="6" fillId="2" borderId="0" xfId="3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2" fillId="2" borderId="0" xfId="3" applyFont="1" applyFill="1" applyBorder="1"/>
    <xf numFmtId="0" fontId="6" fillId="2" borderId="0" xfId="3" applyFont="1" applyFill="1" applyBorder="1"/>
    <xf numFmtId="0" fontId="2" fillId="0" borderId="0" xfId="3" applyFont="1" applyBorder="1"/>
    <xf numFmtId="0" fontId="4" fillId="2" borderId="0" xfId="3" applyFont="1" applyFill="1"/>
    <xf numFmtId="0" fontId="7" fillId="2" borderId="0" xfId="3" applyFont="1" applyFill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8" fillId="2" borderId="0" xfId="3" applyFont="1" applyFill="1"/>
    <xf numFmtId="0" fontId="7" fillId="2" borderId="0" xfId="3" applyFont="1" applyFill="1" applyBorder="1" applyAlignment="1">
      <alignment horizontal="center" vertical="center"/>
    </xf>
    <xf numFmtId="0" fontId="7" fillId="2" borderId="0" xfId="3" applyFont="1" applyFill="1"/>
    <xf numFmtId="0" fontId="9" fillId="2" borderId="0" xfId="3" applyFont="1" applyFill="1" applyAlignment="1">
      <alignment horizontal="center"/>
    </xf>
    <xf numFmtId="0" fontId="9" fillId="2" borderId="1" xfId="3" applyFont="1" applyFill="1" applyBorder="1" applyAlignment="1">
      <alignment horizontal="center"/>
    </xf>
    <xf numFmtId="0" fontId="4" fillId="0" borderId="0" xfId="3" applyFont="1" applyAlignment="1">
      <alignment horizontal="center" vertical="center"/>
    </xf>
    <xf numFmtId="0" fontId="7" fillId="2" borderId="0" xfId="3" applyFont="1" applyFill="1" applyBorder="1" applyAlignment="1">
      <alignment horizontal="right"/>
    </xf>
    <xf numFmtId="0" fontId="4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horizontal="center"/>
    </xf>
    <xf numFmtId="0" fontId="2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applyFont="1"/>
    <xf numFmtId="0" fontId="8" fillId="0" borderId="0" xfId="3" applyFont="1" applyAlignment="1">
      <alignment horizontal="center"/>
    </xf>
    <xf numFmtId="0" fontId="2" fillId="0" borderId="0" xfId="3" applyFont="1" applyAlignment="1">
      <alignment horizontal="left"/>
    </xf>
    <xf numFmtId="0" fontId="4" fillId="0" borderId="0" xfId="3" applyFont="1"/>
    <xf numFmtId="0" fontId="7" fillId="0" borderId="0" xfId="3" applyFont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0" fontId="7" fillId="0" borderId="0" xfId="3" applyFont="1"/>
    <xf numFmtId="0" fontId="6" fillId="2" borderId="0" xfId="3" applyNumberFormat="1" applyFont="1" applyFill="1" applyAlignment="1">
      <alignment horizontal="center"/>
    </xf>
    <xf numFmtId="0" fontId="2" fillId="2" borderId="0" xfId="3" applyNumberFormat="1" applyFont="1" applyFill="1" applyAlignment="1">
      <alignment horizontal="center"/>
    </xf>
    <xf numFmtId="12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2" xfId="3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right" vertical="center"/>
    </xf>
    <xf numFmtId="49" fontId="8" fillId="2" borderId="1" xfId="3" applyNumberFormat="1" applyFont="1" applyFill="1" applyBorder="1" applyAlignment="1">
      <alignment horizontal="center"/>
    </xf>
    <xf numFmtId="0" fontId="8" fillId="2" borderId="3" xfId="3" applyNumberFormat="1" applyFont="1" applyFill="1" applyBorder="1" applyAlignment="1">
      <alignment horizontal="center" vertical="center"/>
    </xf>
    <xf numFmtId="1" fontId="8" fillId="2" borderId="4" xfId="3" applyNumberFormat="1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 vertical="center"/>
    </xf>
    <xf numFmtId="0" fontId="8" fillId="2" borderId="0" xfId="3" applyNumberFormat="1" applyFont="1" applyFill="1" applyAlignment="1">
      <alignment horizontal="center"/>
    </xf>
    <xf numFmtId="0" fontId="8" fillId="2" borderId="5" xfId="3" applyFont="1" applyFill="1" applyBorder="1" applyAlignment="1">
      <alignment horizontal="center" vertical="center"/>
    </xf>
    <xf numFmtId="0" fontId="8" fillId="2" borderId="6" xfId="3" applyNumberFormat="1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/>
    </xf>
    <xf numFmtId="0" fontId="7" fillId="2" borderId="9" xfId="3" applyFont="1" applyFill="1" applyBorder="1" applyAlignment="1">
      <alignment horizontal="center" vertical="center"/>
    </xf>
    <xf numFmtId="0" fontId="12" fillId="2" borderId="5" xfId="3" applyFont="1" applyFill="1" applyBorder="1" applyAlignment="1">
      <alignment horizontal="center"/>
    </xf>
    <xf numFmtId="0" fontId="8" fillId="2" borderId="5" xfId="3" applyFont="1" applyFill="1" applyBorder="1" applyAlignment="1">
      <alignment horizontal="center"/>
    </xf>
    <xf numFmtId="0" fontId="2" fillId="0" borderId="5" xfId="3" applyFont="1" applyBorder="1"/>
    <xf numFmtId="0" fontId="11" fillId="2" borderId="0" xfId="3" applyFont="1" applyFill="1" applyBorder="1" applyAlignment="1">
      <alignment horizontal="left" vertical="center"/>
    </xf>
    <xf numFmtId="0" fontId="8" fillId="2" borderId="1" xfId="3" applyNumberFormat="1" applyFont="1" applyFill="1" applyBorder="1" applyAlignment="1">
      <alignment horizontal="center"/>
    </xf>
    <xf numFmtId="2" fontId="7" fillId="2" borderId="2" xfId="3" applyNumberFormat="1" applyFont="1" applyFill="1" applyBorder="1" applyAlignment="1">
      <alignment horizontal="center" vertical="center"/>
    </xf>
    <xf numFmtId="1" fontId="8" fillId="2" borderId="4" xfId="3" applyNumberFormat="1" applyFont="1" applyFill="1" applyBorder="1" applyAlignment="1">
      <alignment horizontal="center" vertical="center"/>
    </xf>
    <xf numFmtId="0" fontId="8" fillId="2" borderId="0" xfId="3" applyFont="1" applyFill="1" applyBorder="1"/>
    <xf numFmtId="0" fontId="7" fillId="2" borderId="10" xfId="3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left" vertical="center"/>
    </xf>
    <xf numFmtId="1" fontId="8" fillId="2" borderId="11" xfId="3" applyNumberFormat="1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0" fontId="2" fillId="2" borderId="5" xfId="3" applyFont="1" applyFill="1" applyBorder="1"/>
    <xf numFmtId="0" fontId="8" fillId="2" borderId="0" xfId="3" applyFont="1" applyFill="1" applyBorder="1" applyAlignment="1">
      <alignment horizontal="center" vertical="center"/>
    </xf>
    <xf numFmtId="1" fontId="8" fillId="2" borderId="6" xfId="3" applyNumberFormat="1" applyFont="1" applyFill="1" applyBorder="1" applyAlignment="1">
      <alignment horizontal="center" vertical="center"/>
    </xf>
    <xf numFmtId="0" fontId="8" fillId="2" borderId="5" xfId="3" applyFont="1" applyFill="1" applyBorder="1"/>
    <xf numFmtId="1" fontId="8" fillId="2" borderId="13" xfId="3" applyNumberFormat="1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/>
    </xf>
    <xf numFmtId="0" fontId="2" fillId="2" borderId="7" xfId="3" applyFont="1" applyFill="1" applyBorder="1"/>
    <xf numFmtId="0" fontId="2" fillId="2" borderId="1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/>
    </xf>
    <xf numFmtId="0" fontId="8" fillId="2" borderId="15" xfId="3" applyFont="1" applyFill="1" applyBorder="1"/>
    <xf numFmtId="0" fontId="8" fillId="2" borderId="11" xfId="3" applyNumberFormat="1" applyFont="1" applyFill="1" applyBorder="1" applyAlignment="1">
      <alignment horizontal="center" vertical="center"/>
    </xf>
    <xf numFmtId="1" fontId="8" fillId="2" borderId="0" xfId="3" applyNumberFormat="1" applyFont="1" applyFill="1" applyBorder="1" applyAlignment="1"/>
    <xf numFmtId="1" fontId="8" fillId="2" borderId="11" xfId="3" applyNumberFormat="1" applyFont="1" applyFill="1" applyBorder="1" applyAlignment="1">
      <alignment horizontal="center"/>
    </xf>
    <xf numFmtId="0" fontId="2" fillId="2" borderId="0" xfId="3" applyFont="1" applyFill="1" applyAlignment="1">
      <alignment horizontal="left" vertical="center"/>
    </xf>
    <xf numFmtId="0" fontId="2" fillId="2" borderId="0" xfId="3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3" applyFont="1" applyFill="1" applyAlignment="1">
      <alignment horizontal="center"/>
    </xf>
    <xf numFmtId="0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8" fillId="2" borderId="16" xfId="3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8" fillId="2" borderId="11" xfId="3" applyNumberFormat="1" applyFont="1" applyFill="1" applyBorder="1" applyAlignment="1">
      <alignment horizontal="center"/>
    </xf>
    <xf numFmtId="1" fontId="8" fillId="2" borderId="17" xfId="3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3" fillId="3" borderId="2" xfId="3" applyNumberFormat="1" applyFont="1" applyFill="1" applyBorder="1" applyAlignment="1">
      <alignment horizontal="center" vertical="center"/>
    </xf>
    <xf numFmtId="0" fontId="13" fillId="2" borderId="2" xfId="3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7" fillId="2" borderId="0" xfId="3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1" fillId="0" borderId="0" xfId="4"/>
    <xf numFmtId="0" fontId="2" fillId="0" borderId="0" xfId="4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2" fillId="0" borderId="0" xfId="4" applyFont="1" applyAlignment="1">
      <alignment horizontal="center"/>
    </xf>
    <xf numFmtId="0" fontId="2" fillId="0" borderId="0" xfId="4" applyFont="1" applyBorder="1" applyAlignment="1">
      <alignment horizontal="center"/>
    </xf>
    <xf numFmtId="0" fontId="22" fillId="0" borderId="0" xfId="4" applyFont="1" applyBorder="1" applyAlignment="1">
      <alignment horizontal="center"/>
    </xf>
    <xf numFmtId="0" fontId="2" fillId="0" borderId="0" xfId="4" applyFont="1" applyAlignment="1">
      <alignment horizontal="right"/>
    </xf>
    <xf numFmtId="0" fontId="8" fillId="0" borderId="0" xfId="4" applyNumberFormat="1" applyFont="1" applyBorder="1" applyAlignment="1">
      <alignment horizontal="center" vertical="center" wrapText="1"/>
    </xf>
    <xf numFmtId="0" fontId="2" fillId="0" borderId="0" xfId="4" applyNumberFormat="1" applyFont="1" applyBorder="1" applyAlignment="1">
      <alignment horizontal="center" vertical="center"/>
    </xf>
    <xf numFmtId="0" fontId="2" fillId="0" borderId="0" xfId="4" applyFont="1" applyAlignment="1">
      <alignment horizontal="left"/>
    </xf>
    <xf numFmtId="0" fontId="2" fillId="0" borderId="0" xfId="4" applyFont="1" applyBorder="1" applyAlignment="1">
      <alignment horizontal="left" vertical="center"/>
    </xf>
    <xf numFmtId="0" fontId="2" fillId="0" borderId="0" xfId="4" applyFont="1" applyBorder="1" applyAlignment="1">
      <alignment horizontal="center" vertical="center" wrapText="1"/>
    </xf>
    <xf numFmtId="0" fontId="2" fillId="0" borderId="18" xfId="4" applyFont="1" applyBorder="1" applyAlignment="1">
      <alignment horizontal="left" vertical="center" wrapText="1"/>
    </xf>
    <xf numFmtId="0" fontId="2" fillId="0" borderId="0" xfId="4" applyFont="1" applyBorder="1" applyAlignment="1">
      <alignment horizontal="left" vertical="center" wrapText="1"/>
    </xf>
    <xf numFmtId="0" fontId="2" fillId="0" borderId="18" xfId="4" applyFont="1" applyBorder="1" applyAlignment="1">
      <alignment horizontal="center" vertical="center" wrapText="1"/>
    </xf>
    <xf numFmtId="0" fontId="4" fillId="0" borderId="18" xfId="4" applyNumberFormat="1" applyFont="1" applyBorder="1" applyAlignment="1">
      <alignment horizontal="center" vertical="center"/>
    </xf>
    <xf numFmtId="0" fontId="4" fillId="0" borderId="18" xfId="4" applyFont="1" applyBorder="1" applyAlignment="1">
      <alignment horizontal="center" vertical="center" wrapText="1"/>
    </xf>
    <xf numFmtId="0" fontId="2" fillId="0" borderId="18" xfId="4" applyFont="1" applyFill="1" applyBorder="1" applyAlignment="1">
      <alignment horizontal="center" vertical="center" wrapText="1"/>
    </xf>
    <xf numFmtId="0" fontId="2" fillId="0" borderId="18" xfId="4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4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right" vertical="center"/>
    </xf>
    <xf numFmtId="14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2" fillId="4" borderId="18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26" fillId="0" borderId="0" xfId="0" applyFont="1" applyAlignment="1">
      <alignment vertical="center"/>
    </xf>
    <xf numFmtId="0" fontId="1" fillId="0" borderId="18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" fillId="2" borderId="0" xfId="3" applyFont="1" applyFill="1" applyAlignment="1">
      <alignment horizontal="right" vertical="center"/>
    </xf>
    <xf numFmtId="0" fontId="1" fillId="0" borderId="25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5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28" fillId="0" borderId="18" xfId="0" applyFont="1" applyBorder="1" applyAlignment="1">
      <alignment horizontal="center" vertical="center" wrapText="1"/>
    </xf>
    <xf numFmtId="0" fontId="28" fillId="0" borderId="0" xfId="0" applyFont="1"/>
    <xf numFmtId="49" fontId="1" fillId="4" borderId="20" xfId="0" applyNumberFormat="1" applyFont="1" applyFill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164" fontId="2" fillId="0" borderId="0" xfId="1" applyFont="1" applyAlignment="1">
      <alignment vertical="center"/>
    </xf>
    <xf numFmtId="0" fontId="2" fillId="0" borderId="26" xfId="0" applyFont="1" applyBorder="1" applyAlignment="1">
      <alignment vertical="center"/>
    </xf>
    <xf numFmtId="20" fontId="2" fillId="0" borderId="19" xfId="0" applyNumberFormat="1" applyFont="1" applyBorder="1" applyAlignment="1">
      <alignment horizontal="center" vertical="center"/>
    </xf>
    <xf numFmtId="1" fontId="2" fillId="0" borderId="18" xfId="4" applyNumberFormat="1" applyFont="1" applyBorder="1" applyAlignment="1">
      <alignment horizontal="center" vertical="center" wrapText="1"/>
    </xf>
    <xf numFmtId="1" fontId="2" fillId="0" borderId="18" xfId="4" applyNumberFormat="1" applyFont="1" applyBorder="1" applyAlignment="1">
      <alignment horizontal="center" vertical="center"/>
    </xf>
    <xf numFmtId="1" fontId="8" fillId="0" borderId="18" xfId="4" applyNumberFormat="1" applyFont="1" applyBorder="1" applyAlignment="1">
      <alignment horizontal="center" vertical="center" wrapText="1"/>
    </xf>
    <xf numFmtId="1" fontId="2" fillId="5" borderId="18" xfId="4" applyNumberFormat="1" applyFont="1" applyFill="1" applyBorder="1" applyAlignment="1">
      <alignment horizontal="center" vertical="center"/>
    </xf>
    <xf numFmtId="0" fontId="2" fillId="2" borderId="12" xfId="3" applyFont="1" applyFill="1" applyBorder="1"/>
    <xf numFmtId="0" fontId="4" fillId="2" borderId="27" xfId="3" applyFont="1" applyFill="1" applyBorder="1" applyAlignment="1">
      <alignment horizontal="center" vertical="center"/>
    </xf>
    <xf numFmtId="0" fontId="8" fillId="2" borderId="28" xfId="3" applyNumberFormat="1" applyFont="1" applyFill="1" applyBorder="1" applyAlignment="1">
      <alignment horizontal="center" vertical="center"/>
    </xf>
    <xf numFmtId="0" fontId="7" fillId="2" borderId="27" xfId="3" applyFont="1" applyFill="1" applyBorder="1" applyAlignment="1">
      <alignment horizontal="center" vertical="center"/>
    </xf>
    <xf numFmtId="1" fontId="8" fillId="2" borderId="28" xfId="3" applyNumberFormat="1" applyFont="1" applyFill="1" applyBorder="1" applyAlignment="1">
      <alignment horizontal="center" vertical="center"/>
    </xf>
    <xf numFmtId="0" fontId="32" fillId="2" borderId="0" xfId="3" applyFont="1" applyFill="1" applyAlignment="1">
      <alignment horizontal="right"/>
    </xf>
    <xf numFmtId="0" fontId="32" fillId="2" borderId="0" xfId="3" applyFont="1" applyFill="1" applyBorder="1" applyAlignment="1">
      <alignment horizontal="left" vertical="center"/>
    </xf>
    <xf numFmtId="0" fontId="33" fillId="2" borderId="0" xfId="3" applyFont="1" applyFill="1" applyBorder="1"/>
    <xf numFmtId="0" fontId="34" fillId="2" borderId="9" xfId="3" applyFont="1" applyFill="1" applyBorder="1" applyAlignment="1">
      <alignment horizontal="center" vertical="center"/>
    </xf>
    <xf numFmtId="0" fontId="34" fillId="2" borderId="10" xfId="3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19" xfId="0" applyNumberFormat="1" applyFont="1" applyBorder="1" applyAlignment="1">
      <alignment horizontal="center" vertical="center"/>
    </xf>
    <xf numFmtId="0" fontId="2" fillId="0" borderId="18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/>
    </xf>
    <xf numFmtId="0" fontId="2" fillId="0" borderId="0" xfId="4" applyFont="1" applyBorder="1" applyAlignment="1">
      <alignment horizontal="right" vertical="center"/>
    </xf>
    <xf numFmtId="0" fontId="2" fillId="0" borderId="22" xfId="4" applyFont="1" applyBorder="1" applyAlignment="1">
      <alignment horizontal="center" wrapText="1"/>
    </xf>
    <xf numFmtId="0" fontId="2" fillId="0" borderId="21" xfId="4" applyFont="1" applyBorder="1" applyAlignment="1">
      <alignment horizontal="center" wrapText="1"/>
    </xf>
    <xf numFmtId="0" fontId="2" fillId="0" borderId="24" xfId="4" applyFont="1" applyBorder="1" applyAlignment="1">
      <alignment horizontal="center" wrapText="1"/>
    </xf>
    <xf numFmtId="0" fontId="2" fillId="0" borderId="18" xfId="4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2" fontId="4" fillId="2" borderId="0" xfId="0" applyNumberFormat="1" applyFont="1" applyFill="1" applyAlignment="1">
      <alignment horizontal="center" vertical="center"/>
    </xf>
    <xf numFmtId="0" fontId="11" fillId="2" borderId="29" xfId="3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</cellXfs>
  <cellStyles count="5">
    <cellStyle name="Денежный" xfId="1" builtinId="4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9;&#1041;&#1110;&#1055;/_&#1057;&#1087;&#1086;&#1088;&#1090;/_&#1057;&#1087;&#1072;&#1088;&#1090;&#1072;&#1082;&#1110;&#1072;&#1076;&#1080;%20&#1053;&#1059;&#1041;&#1110;&#1055;&#1059;/_2016-17/2016.11.09-11%20&#1044;&#1077;&#1089;&#1103;&#1090;&#1080;&#1073;&#1086;&#1088;&#1089;&#1090;&#1074;&#1086;%20&#1044;&#1077;&#1085;&#1100;%20&#1089;&#1090;&#1091;&#1076;&#1077;&#1085;&#1090;&#1072;/07%20&#1096;&#1072;&#1093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ний протокол"/>
      <sheetName val="Сітка змагань"/>
      <sheetName val="Протокол змагань"/>
      <sheetName val="Розклад+рез-т "/>
      <sheetName val="список учасників"/>
    </sheetNames>
    <sheetDataSet>
      <sheetData sheetId="0"/>
      <sheetData sheetId="1"/>
      <sheetData sheetId="2" refreshError="1">
        <row r="23">
          <cell r="D23" t="str">
            <v>-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5" zoomScaleNormal="55" workbookViewId="0">
      <selection activeCell="N15" sqref="N15"/>
    </sheetView>
  </sheetViews>
  <sheetFormatPr defaultRowHeight="15"/>
  <cols>
    <col min="1" max="1" width="5.7109375" customWidth="1"/>
    <col min="2" max="2" width="41.140625" customWidth="1"/>
    <col min="7" max="7" width="9.85546875" bestFit="1" customWidth="1"/>
  </cols>
  <sheetData>
    <row r="1" spans="1:10" ht="55.15" customHeight="1">
      <c r="A1" s="207" t="s">
        <v>82</v>
      </c>
      <c r="B1" s="207"/>
      <c r="C1" s="207"/>
      <c r="D1" s="207"/>
      <c r="E1" s="207"/>
      <c r="F1" s="207"/>
      <c r="G1" s="207"/>
      <c r="H1" s="113"/>
      <c r="I1" s="113"/>
      <c r="J1" s="113"/>
    </row>
    <row r="2" spans="1:10" ht="18">
      <c r="A2" s="208" t="s">
        <v>65</v>
      </c>
      <c r="B2" s="208"/>
      <c r="C2" s="208"/>
      <c r="D2" s="208"/>
      <c r="E2" s="208"/>
      <c r="F2" s="208"/>
      <c r="G2" s="208"/>
      <c r="H2" s="113"/>
      <c r="I2" s="113"/>
      <c r="J2" s="114"/>
    </row>
    <row r="3" spans="1:10" ht="18">
      <c r="A3" s="209" t="s">
        <v>37</v>
      </c>
      <c r="B3" s="209"/>
      <c r="C3" s="209"/>
      <c r="D3" s="209"/>
      <c r="E3" s="209"/>
      <c r="F3" s="209"/>
      <c r="G3" s="209"/>
      <c r="H3" s="111"/>
      <c r="I3" s="111"/>
      <c r="J3" s="111"/>
    </row>
    <row r="4" spans="1:10" ht="18">
      <c r="A4" s="121" t="s">
        <v>38</v>
      </c>
      <c r="B4" s="112"/>
      <c r="C4" s="115"/>
      <c r="D4" s="210" t="s">
        <v>76</v>
      </c>
      <c r="E4" s="210"/>
      <c r="F4" s="210"/>
      <c r="G4" s="210"/>
      <c r="H4" s="111"/>
      <c r="I4" s="111"/>
      <c r="J4" s="111"/>
    </row>
    <row r="5" spans="1:10" ht="18.75">
      <c r="A5" s="115"/>
      <c r="B5" s="115"/>
      <c r="C5" s="115"/>
      <c r="D5" s="115"/>
      <c r="E5" s="116"/>
      <c r="F5" s="116"/>
      <c r="G5" s="117"/>
      <c r="H5" s="111"/>
      <c r="I5" s="111"/>
      <c r="J5" s="111"/>
    </row>
    <row r="6" spans="1:10" ht="18">
      <c r="A6" s="206" t="s">
        <v>11</v>
      </c>
      <c r="B6" s="206" t="s">
        <v>13</v>
      </c>
      <c r="C6" s="206" t="s">
        <v>39</v>
      </c>
      <c r="D6" s="211" t="s">
        <v>115</v>
      </c>
      <c r="E6" s="212"/>
      <c r="F6" s="213"/>
      <c r="G6" s="214" t="s">
        <v>41</v>
      </c>
      <c r="H6" s="111"/>
      <c r="I6" s="111"/>
      <c r="J6" s="111"/>
    </row>
    <row r="7" spans="1:10" ht="36">
      <c r="A7" s="206"/>
      <c r="B7" s="206"/>
      <c r="C7" s="206"/>
      <c r="D7" s="128" t="s">
        <v>66</v>
      </c>
      <c r="E7" s="128" t="s">
        <v>42</v>
      </c>
      <c r="F7" s="125" t="s">
        <v>43</v>
      </c>
      <c r="G7" s="214"/>
      <c r="H7" s="111"/>
      <c r="I7" s="111"/>
      <c r="J7" s="111"/>
    </row>
    <row r="8" spans="1:10" ht="33" customHeight="1">
      <c r="A8" s="125">
        <v>1</v>
      </c>
      <c r="B8" s="123" t="s">
        <v>51</v>
      </c>
      <c r="C8" s="125" t="s">
        <v>18</v>
      </c>
      <c r="D8" s="190">
        <v>45</v>
      </c>
      <c r="E8" s="190">
        <v>50</v>
      </c>
      <c r="F8" s="191">
        <f t="shared" ref="F8:F15" si="0">SUM(D8:E8)</f>
        <v>95</v>
      </c>
      <c r="G8" s="127">
        <v>1</v>
      </c>
      <c r="H8" s="111"/>
      <c r="I8" s="111"/>
      <c r="J8" s="111"/>
    </row>
    <row r="9" spans="1:10" ht="33" customHeight="1">
      <c r="A9" s="125">
        <v>2</v>
      </c>
      <c r="B9" s="123" t="s">
        <v>49</v>
      </c>
      <c r="C9" s="125" t="s">
        <v>21</v>
      </c>
      <c r="D9" s="190">
        <v>50</v>
      </c>
      <c r="E9" s="191">
        <v>36</v>
      </c>
      <c r="F9" s="191">
        <f t="shared" si="0"/>
        <v>86</v>
      </c>
      <c r="G9" s="127">
        <v>2</v>
      </c>
      <c r="H9" s="111"/>
      <c r="I9" s="111"/>
      <c r="J9" s="111"/>
    </row>
    <row r="10" spans="1:10" ht="33" customHeight="1">
      <c r="A10" s="125">
        <v>3</v>
      </c>
      <c r="B10" s="123" t="s">
        <v>45</v>
      </c>
      <c r="C10" s="125" t="s">
        <v>24</v>
      </c>
      <c r="D10" s="192">
        <v>40</v>
      </c>
      <c r="E10" s="191">
        <v>40</v>
      </c>
      <c r="F10" s="191">
        <f t="shared" si="0"/>
        <v>80</v>
      </c>
      <c r="G10" s="126">
        <v>3</v>
      </c>
      <c r="H10" s="111"/>
      <c r="I10" s="111"/>
      <c r="J10" s="111"/>
    </row>
    <row r="11" spans="1:10" ht="33" customHeight="1">
      <c r="A11" s="125">
        <v>4</v>
      </c>
      <c r="B11" s="123" t="s">
        <v>57</v>
      </c>
      <c r="C11" s="125" t="s">
        <v>31</v>
      </c>
      <c r="D11" s="190">
        <v>31</v>
      </c>
      <c r="E11" s="190">
        <v>45</v>
      </c>
      <c r="F11" s="191">
        <f t="shared" si="0"/>
        <v>76</v>
      </c>
      <c r="G11" s="129">
        <v>4</v>
      </c>
    </row>
    <row r="12" spans="1:10" ht="33" customHeight="1">
      <c r="A12" s="125">
        <v>5</v>
      </c>
      <c r="B12" s="123" t="s">
        <v>50</v>
      </c>
      <c r="C12" s="125" t="s">
        <v>26</v>
      </c>
      <c r="D12" s="190">
        <v>36</v>
      </c>
      <c r="E12" s="191">
        <v>29</v>
      </c>
      <c r="F12" s="191">
        <f t="shared" si="0"/>
        <v>65</v>
      </c>
      <c r="G12" s="126">
        <v>5</v>
      </c>
      <c r="H12" s="111"/>
      <c r="I12" s="111"/>
      <c r="J12" s="111"/>
    </row>
    <row r="13" spans="1:10" ht="33" customHeight="1">
      <c r="A13" s="125">
        <v>6</v>
      </c>
      <c r="B13" s="123" t="s">
        <v>55</v>
      </c>
      <c r="C13" s="125" t="s">
        <v>56</v>
      </c>
      <c r="D13" s="190">
        <v>26</v>
      </c>
      <c r="E13" s="191">
        <v>32</v>
      </c>
      <c r="F13" s="191">
        <f t="shared" si="0"/>
        <v>58</v>
      </c>
      <c r="G13" s="127">
        <v>6</v>
      </c>
    </row>
    <row r="14" spans="1:10" ht="33" customHeight="1">
      <c r="A14" s="125">
        <v>7</v>
      </c>
      <c r="B14" s="123" t="s">
        <v>60</v>
      </c>
      <c r="C14" s="125" t="s">
        <v>36</v>
      </c>
      <c r="D14" s="191">
        <v>31</v>
      </c>
      <c r="E14" s="191" t="s">
        <v>109</v>
      </c>
      <c r="F14" s="191">
        <f t="shared" si="0"/>
        <v>31</v>
      </c>
      <c r="G14" s="129">
        <v>7</v>
      </c>
    </row>
    <row r="15" spans="1:10" ht="33" customHeight="1">
      <c r="A15" s="125">
        <v>8</v>
      </c>
      <c r="B15" s="123" t="s">
        <v>44</v>
      </c>
      <c r="C15" s="125" t="s">
        <v>17</v>
      </c>
      <c r="D15" s="193">
        <v>26</v>
      </c>
      <c r="E15" s="191" t="s">
        <v>109</v>
      </c>
      <c r="F15" s="191">
        <f t="shared" si="0"/>
        <v>26</v>
      </c>
      <c r="G15" s="126">
        <v>8</v>
      </c>
      <c r="H15" s="111"/>
      <c r="I15" s="111"/>
      <c r="J15" s="111"/>
    </row>
    <row r="16" spans="1:10" ht="33" customHeight="1">
      <c r="A16" s="125">
        <v>9</v>
      </c>
      <c r="B16" s="123" t="s">
        <v>58</v>
      </c>
      <c r="C16" s="125" t="s">
        <v>59</v>
      </c>
      <c r="D16" s="191"/>
      <c r="E16" s="191"/>
      <c r="F16" s="191"/>
      <c r="G16" s="129" t="s">
        <v>109</v>
      </c>
    </row>
    <row r="17" spans="1:10" ht="33" customHeight="1">
      <c r="A17" s="125">
        <v>10</v>
      </c>
      <c r="B17" s="123" t="s">
        <v>52</v>
      </c>
      <c r="C17" s="125" t="s">
        <v>53</v>
      </c>
      <c r="D17" s="190"/>
      <c r="E17" s="190"/>
      <c r="F17" s="191"/>
      <c r="G17" s="129" t="s">
        <v>109</v>
      </c>
      <c r="H17" s="111"/>
      <c r="I17" s="111"/>
      <c r="J17" s="111"/>
    </row>
    <row r="18" spans="1:10" ht="33" customHeight="1">
      <c r="A18" s="125">
        <v>11</v>
      </c>
      <c r="B18" s="123" t="s">
        <v>62</v>
      </c>
      <c r="C18" s="125" t="s">
        <v>30</v>
      </c>
      <c r="D18" s="190"/>
      <c r="E18" s="191"/>
      <c r="F18" s="191"/>
      <c r="G18" s="129" t="s">
        <v>109</v>
      </c>
    </row>
    <row r="19" spans="1:10" ht="33" customHeight="1">
      <c r="A19" s="125">
        <v>12</v>
      </c>
      <c r="B19" s="123" t="s">
        <v>54</v>
      </c>
      <c r="C19" s="125" t="s">
        <v>35</v>
      </c>
      <c r="D19" s="191"/>
      <c r="E19" s="191"/>
      <c r="F19" s="191"/>
      <c r="G19" s="129" t="s">
        <v>109</v>
      </c>
      <c r="H19" s="111"/>
      <c r="I19" s="111"/>
      <c r="J19" s="111"/>
    </row>
    <row r="20" spans="1:10" ht="33" customHeight="1">
      <c r="A20" s="125">
        <v>13</v>
      </c>
      <c r="B20" s="123" t="s">
        <v>61</v>
      </c>
      <c r="C20" s="125" t="s">
        <v>29</v>
      </c>
      <c r="D20" s="190"/>
      <c r="E20" s="191"/>
      <c r="F20" s="191"/>
      <c r="G20" s="129" t="s">
        <v>109</v>
      </c>
    </row>
    <row r="21" spans="1:10" ht="33" customHeight="1">
      <c r="A21" s="129">
        <v>14</v>
      </c>
      <c r="B21" s="123" t="s">
        <v>46</v>
      </c>
      <c r="C21" s="125" t="s">
        <v>47</v>
      </c>
      <c r="D21" s="191"/>
      <c r="E21" s="191"/>
      <c r="F21" s="191"/>
      <c r="G21" s="129" t="s">
        <v>109</v>
      </c>
      <c r="H21" s="111"/>
      <c r="I21" s="111"/>
      <c r="J21" s="111"/>
    </row>
    <row r="22" spans="1:10" ht="33" customHeight="1">
      <c r="A22" s="125">
        <v>15</v>
      </c>
      <c r="B22" s="123" t="s">
        <v>48</v>
      </c>
      <c r="C22" s="125" t="s">
        <v>34</v>
      </c>
      <c r="D22" s="191"/>
      <c r="E22" s="191"/>
      <c r="F22" s="191"/>
      <c r="G22" s="129" t="s">
        <v>109</v>
      </c>
      <c r="H22" s="111"/>
      <c r="I22" s="111"/>
      <c r="J22" s="111"/>
    </row>
    <row r="23" spans="1:10" ht="18">
      <c r="A23" s="122"/>
      <c r="B23" s="124"/>
      <c r="C23" s="122"/>
      <c r="D23" s="118"/>
      <c r="E23" s="119"/>
      <c r="F23" s="119"/>
      <c r="G23" s="119"/>
    </row>
    <row r="24" spans="1:10" ht="18">
      <c r="A24" s="114"/>
      <c r="B24" s="120" t="s">
        <v>63</v>
      </c>
      <c r="C24" s="120"/>
      <c r="D24" s="120" t="s">
        <v>77</v>
      </c>
      <c r="E24" s="111"/>
      <c r="F24" s="111"/>
      <c r="G24" s="111"/>
    </row>
    <row r="25" spans="1:10" ht="28.9" customHeight="1">
      <c r="A25" s="114"/>
      <c r="B25" s="120" t="s">
        <v>64</v>
      </c>
      <c r="C25" s="120"/>
      <c r="D25" s="120" t="s">
        <v>67</v>
      </c>
      <c r="E25" s="111"/>
      <c r="F25" s="111"/>
      <c r="G25" s="111"/>
    </row>
    <row r="26" spans="1:10" ht="18">
      <c r="A26" s="111"/>
      <c r="B26" s="120"/>
      <c r="C26" s="111"/>
      <c r="E26" s="111"/>
      <c r="F26" s="111"/>
      <c r="G26" s="111"/>
    </row>
    <row r="27" spans="1:10">
      <c r="A27" s="111"/>
      <c r="B27" s="111"/>
      <c r="C27" s="111"/>
      <c r="D27" s="111"/>
      <c r="E27" s="111"/>
      <c r="F27" s="111"/>
      <c r="G27" s="111"/>
    </row>
  </sheetData>
  <mergeCells count="9">
    <mergeCell ref="A6:A7"/>
    <mergeCell ref="A1:G1"/>
    <mergeCell ref="A2:G2"/>
    <mergeCell ref="A3:G3"/>
    <mergeCell ref="D4:G4"/>
    <mergeCell ref="B6:B7"/>
    <mergeCell ref="C6:C7"/>
    <mergeCell ref="D6:F6"/>
    <mergeCell ref="G6:G7"/>
  </mergeCells>
  <phoneticPr fontId="14" type="noConversion"/>
  <pageMargins left="0.57999999999999996" right="0.28000000000000003" top="0.45" bottom="0.48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opLeftCell="A7" zoomScaleNormal="55" workbookViewId="0">
      <selection activeCell="J26" sqref="J26"/>
    </sheetView>
  </sheetViews>
  <sheetFormatPr defaultColWidth="9.28515625" defaultRowHeight="15"/>
  <cols>
    <col min="1" max="1" width="4.28515625" style="110" customWidth="1"/>
    <col min="2" max="2" width="0.7109375" style="110" customWidth="1"/>
    <col min="3" max="3" width="31" style="107" customWidth="1"/>
    <col min="4" max="4" width="7.7109375" style="107" customWidth="1"/>
    <col min="5" max="5" width="48.7109375" style="108" customWidth="1"/>
    <col min="6" max="6" width="6.7109375" style="109" customWidth="1"/>
    <col min="7" max="7" width="6" style="110" customWidth="1"/>
    <col min="8" max="16384" width="9.28515625" style="4"/>
  </cols>
  <sheetData>
    <row r="1" spans="1:7" ht="31.15" customHeight="1">
      <c r="A1" s="215" t="s">
        <v>81</v>
      </c>
      <c r="B1" s="215"/>
      <c r="C1" s="215"/>
      <c r="D1" s="215"/>
      <c r="E1" s="215"/>
      <c r="F1" s="215"/>
      <c r="G1" s="215"/>
    </row>
    <row r="2" spans="1:7" ht="15.75">
      <c r="A2" s="216" t="s">
        <v>9</v>
      </c>
      <c r="B2" s="216"/>
      <c r="C2" s="216"/>
      <c r="D2" s="216"/>
      <c r="E2" s="216"/>
      <c r="F2" s="216"/>
      <c r="G2" s="216"/>
    </row>
    <row r="3" spans="1:7" ht="15.75">
      <c r="A3" s="217" t="s">
        <v>68</v>
      </c>
      <c r="B3" s="217"/>
      <c r="C3" s="217"/>
      <c r="D3" s="217"/>
      <c r="E3" s="217"/>
      <c r="F3" s="217"/>
      <c r="G3" s="217"/>
    </row>
    <row r="4" spans="1:7">
      <c r="A4" s="1" t="s">
        <v>10</v>
      </c>
      <c r="B4" s="1"/>
      <c r="C4" s="3"/>
      <c r="D4" s="3"/>
      <c r="E4" s="4"/>
      <c r="F4" s="136"/>
      <c r="G4" s="135" t="s">
        <v>78</v>
      </c>
    </row>
    <row r="5" spans="1:7">
      <c r="A5" s="1"/>
      <c r="B5" s="1"/>
      <c r="C5" s="3"/>
      <c r="D5" s="3"/>
      <c r="E5" s="4"/>
      <c r="F5" s="136"/>
      <c r="G5" s="135"/>
    </row>
    <row r="6" spans="1:7" s="110" customFormat="1" ht="51" customHeight="1">
      <c r="A6" s="103" t="s">
        <v>11</v>
      </c>
      <c r="B6" s="103" t="s">
        <v>12</v>
      </c>
      <c r="C6" s="100" t="s">
        <v>14</v>
      </c>
      <c r="D6" s="103" t="s">
        <v>13</v>
      </c>
      <c r="E6" s="100" t="s">
        <v>15</v>
      </c>
      <c r="F6" s="100" t="s">
        <v>71</v>
      </c>
      <c r="G6" s="100" t="s">
        <v>40</v>
      </c>
    </row>
    <row r="7" spans="1:7" ht="17.45" customHeight="1">
      <c r="A7" s="165"/>
      <c r="B7" s="166"/>
      <c r="C7" s="163" t="s">
        <v>70</v>
      </c>
      <c r="D7" s="167"/>
      <c r="E7" s="168"/>
      <c r="F7" s="163"/>
      <c r="G7" s="164"/>
    </row>
    <row r="8" spans="1:7" ht="30">
      <c r="A8" s="104">
        <v>1</v>
      </c>
      <c r="B8" s="105" t="s">
        <v>16</v>
      </c>
      <c r="C8" s="161" t="s">
        <v>22</v>
      </c>
      <c r="D8" s="160" t="s">
        <v>21</v>
      </c>
      <c r="E8" s="161" t="s">
        <v>23</v>
      </c>
      <c r="F8" s="100">
        <v>1</v>
      </c>
      <c r="G8" s="104">
        <v>50</v>
      </c>
    </row>
    <row r="9" spans="1:7" ht="60">
      <c r="A9" s="104">
        <v>2</v>
      </c>
      <c r="B9" s="105" t="s">
        <v>16</v>
      </c>
      <c r="C9" s="158" t="s">
        <v>19</v>
      </c>
      <c r="D9" s="160" t="s">
        <v>18</v>
      </c>
      <c r="E9" s="161" t="s">
        <v>20</v>
      </c>
      <c r="F9" s="100">
        <v>2</v>
      </c>
      <c r="G9" s="104">
        <v>45</v>
      </c>
    </row>
    <row r="10" spans="1:7" ht="25.9" customHeight="1">
      <c r="A10" s="104">
        <v>3</v>
      </c>
      <c r="B10" s="105" t="s">
        <v>16</v>
      </c>
      <c r="C10" s="161" t="s">
        <v>25</v>
      </c>
      <c r="D10" s="160" t="s">
        <v>24</v>
      </c>
      <c r="E10" s="161" t="s">
        <v>75</v>
      </c>
      <c r="F10" s="100">
        <v>3</v>
      </c>
      <c r="G10" s="104">
        <v>40</v>
      </c>
    </row>
    <row r="11" spans="1:7" ht="30">
      <c r="A11" s="104">
        <v>4</v>
      </c>
      <c r="B11" s="105" t="s">
        <v>16</v>
      </c>
      <c r="C11" s="161" t="s">
        <v>27</v>
      </c>
      <c r="D11" s="160" t="s">
        <v>26</v>
      </c>
      <c r="E11" s="161" t="s">
        <v>28</v>
      </c>
      <c r="F11" s="100">
        <v>4</v>
      </c>
      <c r="G11" s="104">
        <v>32</v>
      </c>
    </row>
    <row r="12" spans="1:7" ht="30">
      <c r="A12" s="104">
        <v>5</v>
      </c>
      <c r="B12" s="105" t="s">
        <v>16</v>
      </c>
      <c r="C12" s="161" t="s">
        <v>32</v>
      </c>
      <c r="D12" s="160" t="s">
        <v>31</v>
      </c>
      <c r="E12" s="161" t="s">
        <v>33</v>
      </c>
      <c r="F12" s="100" t="s">
        <v>136</v>
      </c>
      <c r="G12" s="104">
        <v>31</v>
      </c>
    </row>
    <row r="13" spans="1:7">
      <c r="A13" s="104">
        <v>6</v>
      </c>
      <c r="B13" s="105"/>
      <c r="C13" s="161" t="s">
        <v>137</v>
      </c>
      <c r="D13" s="160" t="s">
        <v>36</v>
      </c>
      <c r="E13" s="161" t="s">
        <v>138</v>
      </c>
      <c r="F13" s="100" t="s">
        <v>136</v>
      </c>
      <c r="G13" s="104">
        <v>31</v>
      </c>
    </row>
    <row r="14" spans="1:7" ht="30">
      <c r="A14" s="104">
        <v>7</v>
      </c>
      <c r="B14" s="105" t="s">
        <v>16</v>
      </c>
      <c r="C14" s="161" t="s">
        <v>91</v>
      </c>
      <c r="D14" s="160" t="s">
        <v>17</v>
      </c>
      <c r="E14" s="161" t="s">
        <v>90</v>
      </c>
      <c r="F14" s="100" t="s">
        <v>139</v>
      </c>
      <c r="G14" s="104">
        <v>26</v>
      </c>
    </row>
    <row r="15" spans="1:7" ht="30">
      <c r="A15" s="104">
        <v>8</v>
      </c>
      <c r="B15" s="105" t="s">
        <v>16</v>
      </c>
      <c r="C15" s="161" t="s">
        <v>96</v>
      </c>
      <c r="D15" s="160" t="s">
        <v>56</v>
      </c>
      <c r="E15" s="161" t="s">
        <v>97</v>
      </c>
      <c r="F15" s="100" t="s">
        <v>139</v>
      </c>
      <c r="G15" s="104">
        <v>26</v>
      </c>
    </row>
    <row r="16" spans="1:7" s="110" customFormat="1">
      <c r="A16" s="162"/>
      <c r="B16" s="163"/>
      <c r="C16" s="163" t="s">
        <v>69</v>
      </c>
      <c r="D16" s="163"/>
      <c r="E16" s="163"/>
      <c r="F16" s="163"/>
      <c r="G16" s="164"/>
    </row>
    <row r="17" spans="1:8" ht="60">
      <c r="A17" s="104">
        <v>1</v>
      </c>
      <c r="B17" s="105" t="s">
        <v>16</v>
      </c>
      <c r="C17" s="158" t="s">
        <v>92</v>
      </c>
      <c r="D17" s="160" t="s">
        <v>18</v>
      </c>
      <c r="E17" s="161" t="s">
        <v>93</v>
      </c>
      <c r="F17" s="100">
        <v>1</v>
      </c>
      <c r="G17" s="104">
        <v>50</v>
      </c>
    </row>
    <row r="18" spans="1:8" ht="45">
      <c r="A18" s="104">
        <v>2</v>
      </c>
      <c r="B18" s="105" t="s">
        <v>16</v>
      </c>
      <c r="C18" s="161" t="s">
        <v>74</v>
      </c>
      <c r="D18" s="160" t="s">
        <v>31</v>
      </c>
      <c r="E18" s="161" t="s">
        <v>89</v>
      </c>
      <c r="F18" s="100">
        <v>2</v>
      </c>
      <c r="G18" s="104">
        <v>45</v>
      </c>
    </row>
    <row r="19" spans="1:8" ht="30">
      <c r="A19" s="104">
        <v>3</v>
      </c>
      <c r="B19" s="105" t="s">
        <v>16</v>
      </c>
      <c r="C19" s="161" t="s">
        <v>95</v>
      </c>
      <c r="D19" s="160" t="s">
        <v>24</v>
      </c>
      <c r="E19" s="161" t="s">
        <v>88</v>
      </c>
      <c r="F19" s="100">
        <v>3</v>
      </c>
      <c r="G19" s="104">
        <v>40</v>
      </c>
    </row>
    <row r="20" spans="1:8" ht="30">
      <c r="A20" s="104">
        <v>4</v>
      </c>
      <c r="B20" s="105" t="s">
        <v>16</v>
      </c>
      <c r="C20" s="161" t="s">
        <v>94</v>
      </c>
      <c r="D20" s="160" t="s">
        <v>21</v>
      </c>
      <c r="E20" s="161" t="s">
        <v>23</v>
      </c>
      <c r="F20" s="100">
        <v>4</v>
      </c>
      <c r="G20" s="104">
        <v>36</v>
      </c>
    </row>
    <row r="21" spans="1:8" ht="30">
      <c r="A21" s="104">
        <v>5</v>
      </c>
      <c r="B21" s="105" t="s">
        <v>16</v>
      </c>
      <c r="C21" s="161" t="s">
        <v>98</v>
      </c>
      <c r="D21" s="160" t="s">
        <v>56</v>
      </c>
      <c r="E21" s="161" t="s">
        <v>97</v>
      </c>
      <c r="F21" s="100">
        <v>5</v>
      </c>
      <c r="G21" s="104">
        <v>32</v>
      </c>
    </row>
    <row r="22" spans="1:8" ht="30">
      <c r="A22" s="104">
        <v>6</v>
      </c>
      <c r="B22" s="105" t="s">
        <v>16</v>
      </c>
      <c r="C22" s="161" t="s">
        <v>72</v>
      </c>
      <c r="D22" s="160" t="s">
        <v>26</v>
      </c>
      <c r="E22" s="161" t="s">
        <v>73</v>
      </c>
      <c r="F22" s="100">
        <v>6</v>
      </c>
      <c r="G22" s="104">
        <v>29</v>
      </c>
    </row>
    <row r="23" spans="1:8">
      <c r="A23" s="99"/>
      <c r="B23" s="130"/>
      <c r="C23" s="169"/>
      <c r="D23" s="169"/>
      <c r="E23" s="169"/>
      <c r="F23" s="3"/>
      <c r="G23" s="99"/>
    </row>
    <row r="24" spans="1:8" ht="15.75">
      <c r="A24" s="4"/>
      <c r="B24" s="156"/>
      <c r="C24" s="4" t="s">
        <v>86</v>
      </c>
      <c r="D24" s="4"/>
      <c r="E24" s="4" t="s">
        <v>77</v>
      </c>
      <c r="F24" s="4"/>
      <c r="G24" s="156"/>
      <c r="H24" s="157"/>
    </row>
    <row r="25" spans="1:8">
      <c r="A25" s="4"/>
      <c r="C25" s="4" t="s">
        <v>87</v>
      </c>
      <c r="D25" s="4"/>
      <c r="E25" s="4" t="s">
        <v>67</v>
      </c>
      <c r="F25" s="110"/>
    </row>
  </sheetData>
  <mergeCells count="3">
    <mergeCell ref="A1:G1"/>
    <mergeCell ref="A2:G2"/>
    <mergeCell ref="A3:G3"/>
  </mergeCells>
  <phoneticPr fontId="14" type="noConversion"/>
  <printOptions horizontalCentered="1"/>
  <pageMargins left="0.43307086614173229" right="0.23622047244094491" top="0.27559055118110237" bottom="0.31496062992125984" header="0.19685039370078741" footer="0.19685039370078741"/>
  <pageSetup paperSize="9" scale="9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70" zoomScaleNormal="40" workbookViewId="0">
      <selection activeCell="J33" sqref="J33"/>
    </sheetView>
  </sheetViews>
  <sheetFormatPr defaultRowHeight="18"/>
  <cols>
    <col min="1" max="1" width="5.42578125" style="35" customWidth="1"/>
    <col min="2" max="2" width="14.7109375" style="23" customWidth="1"/>
    <col min="3" max="3" width="8.42578125" style="87" customWidth="1"/>
    <col min="4" max="4" width="23.28515625" style="23" customWidth="1"/>
    <col min="5" max="5" width="7.140625" style="88" customWidth="1"/>
    <col min="6" max="6" width="17.140625" style="23" customWidth="1"/>
    <col min="7" max="7" width="7.7109375" style="6" customWidth="1"/>
    <col min="8" max="8" width="17.140625" style="23" customWidth="1"/>
    <col min="9" max="9" width="8.42578125" style="6" customWidth="1"/>
    <col min="10" max="10" width="8.42578125" style="23" customWidth="1"/>
    <col min="11" max="11" width="16.42578125" style="6" customWidth="1"/>
    <col min="12" max="12" width="8.42578125" style="23" customWidth="1"/>
    <col min="13" max="13" width="16" style="6" customWidth="1"/>
    <col min="14" max="14" width="8.42578125" style="6" customWidth="1"/>
    <col min="15" max="15" width="20.85546875" style="6" customWidth="1"/>
    <col min="16" max="16" width="8.42578125" style="6" customWidth="1"/>
    <col min="17" max="17" width="20.7109375" style="6" customWidth="1"/>
    <col min="18" max="18" width="8.42578125" style="6" customWidth="1"/>
    <col min="19" max="19" width="14" style="6" customWidth="1"/>
    <col min="20" max="16384" width="9.140625" style="6"/>
  </cols>
  <sheetData>
    <row r="1" spans="1:19" s="8" customFormat="1" ht="65.25" customHeight="1">
      <c r="A1" s="218" t="s">
        <v>80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5"/>
    </row>
    <row r="2" spans="1:19" s="8" customFormat="1" ht="16.899999999999999" customHeight="1">
      <c r="A2" s="5"/>
      <c r="B2" s="7"/>
      <c r="C2" s="39"/>
      <c r="D2" s="85"/>
      <c r="E2" s="86"/>
      <c r="F2" s="5"/>
      <c r="G2" s="5"/>
      <c r="H2" s="10"/>
      <c r="I2" s="11"/>
      <c r="J2" s="11"/>
      <c r="K2" s="11"/>
      <c r="L2" s="11"/>
      <c r="M2" s="11"/>
      <c r="N2" s="5"/>
      <c r="O2" s="5"/>
      <c r="P2" s="5"/>
      <c r="Q2" s="13"/>
      <c r="R2" s="5"/>
      <c r="S2" s="102" t="s">
        <v>79</v>
      </c>
    </row>
    <row r="3" spans="1:19" s="8" customFormat="1" ht="28.5" customHeight="1">
      <c r="A3" s="5"/>
      <c r="B3" s="101" t="s">
        <v>0</v>
      </c>
      <c r="C3" s="39"/>
      <c r="D3" s="7"/>
      <c r="E3" s="7"/>
      <c r="F3" s="10"/>
      <c r="G3" s="7"/>
      <c r="H3" s="10"/>
      <c r="I3" s="5"/>
      <c r="J3" s="11"/>
      <c r="K3" s="90" t="s">
        <v>117</v>
      </c>
      <c r="L3" s="11"/>
      <c r="M3" s="11"/>
      <c r="N3" s="5"/>
      <c r="O3" s="7"/>
      <c r="P3" s="13"/>
      <c r="Q3" s="13"/>
      <c r="R3" s="13"/>
      <c r="S3" s="13"/>
    </row>
    <row r="4" spans="1:19" ht="20.45" customHeight="1">
      <c r="A4" s="15"/>
      <c r="C4" s="40"/>
      <c r="D4" s="25" t="s">
        <v>1</v>
      </c>
      <c r="E4" s="27"/>
      <c r="F4" s="9"/>
      <c r="G4" s="25"/>
      <c r="H4" s="41"/>
      <c r="I4" s="9"/>
      <c r="J4" s="9"/>
      <c r="K4" s="42"/>
      <c r="L4" s="43"/>
      <c r="M4" s="9"/>
      <c r="N4" s="9"/>
      <c r="O4" s="9"/>
      <c r="P4" s="12"/>
      <c r="Q4" s="9"/>
      <c r="R4" s="12"/>
      <c r="S4" s="9"/>
    </row>
    <row r="5" spans="1:19" ht="24.6" customHeight="1" thickBot="1">
      <c r="A5" s="15">
        <f>IF($N$38=TRUE,1,"")</f>
        <v>1</v>
      </c>
      <c r="B5" s="92"/>
      <c r="C5" s="48"/>
      <c r="D5" s="19"/>
      <c r="E5" s="27"/>
      <c r="F5" s="41">
        <v>0.25</v>
      </c>
      <c r="G5" s="9"/>
      <c r="H5" s="25"/>
      <c r="I5" s="9"/>
      <c r="J5" s="16"/>
      <c r="K5" s="9"/>
      <c r="L5" s="17"/>
      <c r="M5" s="41">
        <v>0.25</v>
      </c>
      <c r="N5" s="9"/>
      <c r="O5" s="17" t="s">
        <v>3</v>
      </c>
      <c r="P5" s="12"/>
      <c r="Q5" s="25" t="s">
        <v>2</v>
      </c>
      <c r="R5" s="9"/>
      <c r="S5" s="25" t="s">
        <v>1</v>
      </c>
    </row>
    <row r="6" spans="1:19" ht="24.6" customHeight="1" thickBot="1">
      <c r="A6" s="15"/>
      <c r="B6" s="45">
        <f>IF($N$37=TRUE,B2+1,"")</f>
        <v>1</v>
      </c>
      <c r="C6" s="46"/>
      <c r="D6" s="148" t="s">
        <v>99</v>
      </c>
      <c r="E6" s="47">
        <v>2</v>
      </c>
      <c r="F6" s="16"/>
      <c r="G6" s="16"/>
      <c r="H6" s="16"/>
      <c r="I6" s="18"/>
      <c r="J6" s="16"/>
      <c r="K6" s="26"/>
      <c r="L6" s="19"/>
      <c r="M6" s="12"/>
      <c r="N6" s="12"/>
      <c r="O6" s="12"/>
      <c r="P6" s="12"/>
      <c r="Q6" s="12"/>
      <c r="R6" s="9"/>
    </row>
    <row r="7" spans="1:19" ht="24.6" customHeight="1" thickBot="1">
      <c r="A7" s="20">
        <f>IF($N$38=TRUE,16,"")</f>
        <v>16</v>
      </c>
      <c r="B7" s="44"/>
      <c r="C7" s="48"/>
      <c r="D7" s="21" t="str">
        <f>IF($N$38=TRUE,"W1","")</f>
        <v>W1</v>
      </c>
      <c r="E7" s="49"/>
      <c r="F7" s="19"/>
      <c r="G7" s="19"/>
      <c r="H7" s="19"/>
      <c r="I7" s="18"/>
      <c r="J7" s="16"/>
      <c r="K7" s="26"/>
      <c r="L7" s="19"/>
      <c r="M7" s="12"/>
      <c r="N7" s="12"/>
      <c r="O7" s="12"/>
      <c r="P7" s="12"/>
      <c r="Q7" s="12"/>
      <c r="R7" s="47"/>
      <c r="S7" s="44"/>
    </row>
    <row r="8" spans="1:19" ht="24.6" customHeight="1" thickBot="1">
      <c r="A8" s="20"/>
      <c r="B8" s="16"/>
      <c r="C8" s="50"/>
      <c r="D8" s="45">
        <f>IF($N$37=TRUE,$B$34+1,"")</f>
        <v>9</v>
      </c>
      <c r="E8" s="51"/>
      <c r="F8" s="44" t="s">
        <v>141</v>
      </c>
      <c r="G8" s="52">
        <v>2</v>
      </c>
      <c r="H8" s="53"/>
      <c r="I8" s="220">
        <v>0.5</v>
      </c>
      <c r="J8" s="220"/>
      <c r="K8" s="26"/>
      <c r="L8" s="52"/>
      <c r="M8" s="54" t="s">
        <v>101</v>
      </c>
      <c r="N8" s="12"/>
      <c r="O8" s="12"/>
      <c r="P8" s="47"/>
      <c r="Q8" s="55"/>
      <c r="S8" s="21" t="str">
        <f>IF($N$38=TRUE,"L1","")</f>
        <v>L1</v>
      </c>
    </row>
    <row r="9" spans="1:19" ht="24.6" customHeight="1" thickBot="1">
      <c r="A9" s="20">
        <f>IF($N$38=TRUE,8,"")</f>
        <v>8</v>
      </c>
      <c r="B9" s="95"/>
      <c r="C9" s="93"/>
      <c r="D9" s="53"/>
      <c r="E9" s="51"/>
      <c r="F9" s="21" t="str">
        <f>IF($N$38=TRUE,"W9","")</f>
        <v>W9</v>
      </c>
      <c r="G9" s="56"/>
      <c r="H9" s="16"/>
      <c r="I9" s="18"/>
      <c r="J9" s="16"/>
      <c r="K9" s="57"/>
      <c r="L9" s="19"/>
      <c r="M9" s="21" t="str">
        <f>IF($N$38=TRUE,"L22","")</f>
        <v>L22</v>
      </c>
      <c r="N9" s="12"/>
      <c r="O9" s="58"/>
      <c r="P9" s="12"/>
      <c r="Q9" s="22" t="str">
        <f>IF($N$38=TRUE,"W13","")</f>
        <v>W13</v>
      </c>
      <c r="R9" s="12"/>
      <c r="S9" s="59">
        <f>IF($N$37=TRUE,D32+1,"")</f>
        <v>13</v>
      </c>
    </row>
    <row r="10" spans="1:19" ht="24.6" customHeight="1" thickBot="1">
      <c r="A10" s="15"/>
      <c r="B10" s="45">
        <f>IF($N$37=TRUE,B6+1,"")</f>
        <v>2</v>
      </c>
      <c r="C10" s="60"/>
      <c r="D10" s="61" t="s">
        <v>140</v>
      </c>
      <c r="E10" s="62">
        <v>0</v>
      </c>
      <c r="F10" s="16"/>
      <c r="G10" s="57"/>
      <c r="H10" s="16"/>
      <c r="I10" s="18"/>
      <c r="J10" s="16"/>
      <c r="K10" s="57"/>
      <c r="L10" s="19"/>
      <c r="M10" s="63"/>
      <c r="N10" s="47">
        <v>0</v>
      </c>
      <c r="O10" s="64" t="s">
        <v>145</v>
      </c>
      <c r="P10" s="12"/>
      <c r="Q10" s="65">
        <f>IF($N$37=TRUE,S32+1,"")</f>
        <v>17</v>
      </c>
      <c r="R10" s="66"/>
      <c r="S10" s="54"/>
    </row>
    <row r="11" spans="1:19" ht="24.6" customHeight="1" thickBot="1">
      <c r="A11" s="20">
        <f>IF($N$38=TRUE,9,"")</f>
        <v>9</v>
      </c>
      <c r="B11" s="96"/>
      <c r="C11" s="94"/>
      <c r="D11" s="21" t="str">
        <f>IF($N$38=TRUE,"W2","")</f>
        <v>W2</v>
      </c>
      <c r="E11" s="48"/>
      <c r="F11" s="25"/>
      <c r="G11" s="57"/>
      <c r="H11" s="16"/>
      <c r="I11" s="221">
        <f>IF($N$37=TRUE,M27+1,"")</f>
        <v>27</v>
      </c>
      <c r="J11" s="221"/>
      <c r="K11" s="68"/>
      <c r="L11" s="19"/>
      <c r="M11" s="65">
        <f>IF($N$37=TRUE,O29+1,"")</f>
        <v>25</v>
      </c>
      <c r="N11" s="12"/>
      <c r="O11" s="22" t="str">
        <f>IF($N$38=TRUE,"W17","")</f>
        <v>W17</v>
      </c>
      <c r="P11" s="12"/>
      <c r="Q11" s="12"/>
      <c r="R11" s="12"/>
      <c r="S11" s="21" t="str">
        <f>IF($N$38=TRUE,"L2","")</f>
        <v>L2</v>
      </c>
    </row>
    <row r="12" spans="1:19" ht="24.6" customHeight="1" thickBot="1">
      <c r="A12" s="20"/>
      <c r="B12" s="19"/>
      <c r="C12" s="50"/>
      <c r="D12" s="19"/>
      <c r="E12" s="69"/>
      <c r="F12" s="45">
        <f>IF($N$37=TRUE,Q33+1,"")</f>
        <v>21</v>
      </c>
      <c r="G12" s="57"/>
      <c r="H12" s="44" t="s">
        <v>141</v>
      </c>
      <c r="I12" s="52"/>
      <c r="J12" s="70"/>
      <c r="K12" s="64" t="s">
        <v>101</v>
      </c>
      <c r="L12" s="19"/>
      <c r="M12" s="71"/>
      <c r="N12" s="12"/>
      <c r="O12" s="68"/>
      <c r="P12" s="72"/>
      <c r="Q12" s="44" t="s">
        <v>145</v>
      </c>
      <c r="R12" s="12"/>
      <c r="S12" s="12"/>
    </row>
    <row r="13" spans="1:19" ht="24.6" customHeight="1" thickBot="1">
      <c r="A13" s="20">
        <f>IF($N$38=TRUE,5,"")</f>
        <v>5</v>
      </c>
      <c r="B13" s="92"/>
      <c r="C13" s="91"/>
      <c r="D13" s="19"/>
      <c r="E13" s="69"/>
      <c r="F13" s="25"/>
      <c r="G13" s="57"/>
      <c r="H13" s="21" t="str">
        <f>IF($N$38=TRUE,"W21","")</f>
        <v>W21</v>
      </c>
      <c r="I13" s="12"/>
      <c r="J13" s="17"/>
      <c r="K13" s="22" t="str">
        <f>IF($N$38=TRUE,"W25","")</f>
        <v>W25</v>
      </c>
      <c r="L13" s="19"/>
      <c r="M13" s="71"/>
      <c r="N13" s="12"/>
      <c r="O13" s="59">
        <f>IF($N$37=TRUE,F28+1,"")</f>
        <v>23</v>
      </c>
      <c r="P13" s="12"/>
      <c r="Q13" s="21" t="str">
        <f>IF($N$38=TRUE,"L12","")</f>
        <v>L12</v>
      </c>
      <c r="R13" s="9"/>
      <c r="S13" s="9"/>
    </row>
    <row r="14" spans="1:19" ht="24.6" customHeight="1" thickBot="1">
      <c r="A14" s="15"/>
      <c r="B14" s="45">
        <f>IF($N$37=TRUE,B10+1,"")</f>
        <v>3</v>
      </c>
      <c r="C14" s="60"/>
      <c r="D14" s="44" t="s">
        <v>143</v>
      </c>
      <c r="E14" s="70">
        <v>0</v>
      </c>
      <c r="F14" s="73"/>
      <c r="G14" s="68"/>
      <c r="H14" s="25"/>
      <c r="I14" s="12"/>
      <c r="J14" s="19"/>
      <c r="K14" s="68"/>
      <c r="L14" s="70"/>
      <c r="M14" s="203" t="s">
        <v>145</v>
      </c>
      <c r="N14" s="12"/>
      <c r="O14" s="12"/>
      <c r="P14" s="12"/>
      <c r="Q14" s="12"/>
      <c r="R14" s="47"/>
      <c r="S14" s="54"/>
    </row>
    <row r="15" spans="1:19" ht="24.6" customHeight="1" thickBot="1">
      <c r="A15" s="20">
        <f>IF($N$38=TRUE,12,"")</f>
        <v>12</v>
      </c>
      <c r="B15" s="97"/>
      <c r="C15" s="94"/>
      <c r="D15" s="21" t="str">
        <f>IF($N$38=TRUE,"W3","")</f>
        <v>W3</v>
      </c>
      <c r="E15" s="74"/>
      <c r="F15" s="16"/>
      <c r="G15" s="57"/>
      <c r="H15" s="16"/>
      <c r="I15" s="75"/>
      <c r="J15" s="16"/>
      <c r="K15" s="12"/>
      <c r="L15" s="19"/>
      <c r="M15" s="22" t="str">
        <f>IF($N$38=TRUE,"W23","")</f>
        <v>W23</v>
      </c>
      <c r="N15" s="12"/>
      <c r="O15" s="12"/>
      <c r="P15" s="47"/>
      <c r="Q15" s="55" t="str">
        <f>'[1]Протокол змагань'!D23</f>
        <v>-</v>
      </c>
      <c r="S15" s="21" t="str">
        <f>IF($N$38=TRUE,"L3","")</f>
        <v>L3</v>
      </c>
    </row>
    <row r="16" spans="1:19" ht="24.6" customHeight="1" thickBot="1">
      <c r="A16" s="20"/>
      <c r="B16" s="16"/>
      <c r="C16" s="50"/>
      <c r="D16" s="45">
        <f>IF($N$37=TRUE,D8+1,"")</f>
        <v>10</v>
      </c>
      <c r="E16" s="49"/>
      <c r="F16" s="44" t="s">
        <v>142</v>
      </c>
      <c r="G16" s="62">
        <v>0</v>
      </c>
      <c r="H16" s="16"/>
      <c r="I16" s="75"/>
      <c r="J16" s="16"/>
      <c r="K16" s="12"/>
      <c r="L16" s="19"/>
      <c r="M16" s="71"/>
      <c r="N16" s="12"/>
      <c r="O16" s="68"/>
      <c r="P16" s="12"/>
      <c r="Q16" s="22" t="str">
        <f>IF($N$38=TRUE,"W14","")</f>
        <v>W14</v>
      </c>
      <c r="R16" s="12"/>
      <c r="S16" s="59">
        <f>IF($N$37=TRUE,S9+1,"")</f>
        <v>14</v>
      </c>
    </row>
    <row r="17" spans="1:23" ht="24.6" customHeight="1" thickBot="1">
      <c r="A17" s="20">
        <f>IF($N$38=TRUE,4,"")</f>
        <v>4</v>
      </c>
      <c r="B17" s="96"/>
      <c r="C17" s="93"/>
      <c r="D17" s="53"/>
      <c r="E17" s="51"/>
      <c r="F17" s="21" t="str">
        <f>IF($N$38=TRUE,"W10","")</f>
        <v>W10</v>
      </c>
      <c r="G17" s="26"/>
      <c r="H17" s="25" t="s">
        <v>4</v>
      </c>
      <c r="I17" s="9"/>
      <c r="J17" s="195"/>
      <c r="K17" s="15" t="s">
        <v>5</v>
      </c>
      <c r="L17" s="25"/>
      <c r="M17" s="68"/>
      <c r="N17" s="66">
        <v>2</v>
      </c>
      <c r="O17" s="64" t="s">
        <v>144</v>
      </c>
      <c r="P17" s="12"/>
      <c r="Q17" s="65">
        <f>IF($N$37=TRUE,Q10+1,"")</f>
        <v>18</v>
      </c>
      <c r="R17" s="66"/>
      <c r="S17" s="54"/>
    </row>
    <row r="18" spans="1:23" ht="24.6" customHeight="1" thickBot="1">
      <c r="A18" s="15"/>
      <c r="B18" s="45">
        <f>IF($N$37=TRUE,B14+1,"")</f>
        <v>4</v>
      </c>
      <c r="C18" s="60"/>
      <c r="D18" s="44" t="s">
        <v>102</v>
      </c>
      <c r="E18" s="62">
        <v>2</v>
      </c>
      <c r="F18" s="16"/>
      <c r="G18" s="199" t="s">
        <v>147</v>
      </c>
      <c r="H18" s="44" t="s">
        <v>141</v>
      </c>
      <c r="I18" s="52">
        <v>2</v>
      </c>
      <c r="J18" s="196">
        <v>0</v>
      </c>
      <c r="K18" s="54" t="s">
        <v>146</v>
      </c>
      <c r="L18" s="200" t="s">
        <v>149</v>
      </c>
      <c r="M18" s="63"/>
      <c r="N18" s="12"/>
      <c r="O18" s="22" t="str">
        <f>IF($N$38=TRUE,"W18","")</f>
        <v>W18</v>
      </c>
      <c r="P18" s="12"/>
      <c r="Q18" s="12"/>
      <c r="R18" s="12"/>
      <c r="S18" s="21" t="str">
        <f>IF($N$38=TRUE,"L4","")</f>
        <v>L4</v>
      </c>
    </row>
    <row r="19" spans="1:23" ht="24.6" customHeight="1" thickBot="1">
      <c r="A19" s="20">
        <f>IF($N$38=TRUE,13,"")</f>
        <v>13</v>
      </c>
      <c r="B19" s="98"/>
      <c r="C19" s="94"/>
      <c r="D19" s="21" t="str">
        <f>IF($N$38=TRUE,"W4","")</f>
        <v>W4</v>
      </c>
      <c r="E19" s="67"/>
      <c r="F19" s="19"/>
      <c r="G19" s="26"/>
      <c r="H19" s="21" t="str">
        <f>IF($N$38=TRUE,"W27","")</f>
        <v>W27</v>
      </c>
      <c r="I19" s="194"/>
      <c r="J19" s="195"/>
      <c r="K19" s="21" t="str">
        <f>IF($N$38=TRUE,"L27","")</f>
        <v>L27</v>
      </c>
      <c r="L19" s="25"/>
      <c r="M19" s="9"/>
      <c r="N19" s="12"/>
      <c r="O19" s="68"/>
      <c r="P19" s="70"/>
      <c r="Q19" s="54" t="s">
        <v>144</v>
      </c>
      <c r="R19" s="12"/>
      <c r="S19" s="12"/>
    </row>
    <row r="20" spans="1:23" ht="24.6" customHeight="1">
      <c r="A20" s="20"/>
      <c r="B20" s="19"/>
      <c r="C20" s="50"/>
      <c r="D20" s="19"/>
      <c r="E20" s="69"/>
      <c r="F20" s="19"/>
      <c r="G20" s="26"/>
      <c r="H20" s="45">
        <f>IF($N$37=TRUE,K20+1,"")</f>
        <v>30</v>
      </c>
      <c r="I20" s="75"/>
      <c r="J20" s="195"/>
      <c r="K20" s="59">
        <f>IF($N$37=TRUE,I26+1,"")</f>
        <v>29</v>
      </c>
      <c r="L20" s="25"/>
      <c r="M20" s="9"/>
      <c r="N20" s="9"/>
      <c r="O20" s="9"/>
      <c r="P20" s="9"/>
      <c r="Q20" s="21" t="str">
        <f>IF($N$38=TRUE,"L11","")</f>
        <v>L11</v>
      </c>
      <c r="R20" s="9"/>
      <c r="S20" s="9"/>
    </row>
    <row r="21" spans="1:23" ht="24.6" customHeight="1" thickBot="1">
      <c r="A21" s="15">
        <f>IF($N$38=TRUE,3,"")</f>
        <v>3</v>
      </c>
      <c r="B21" s="92"/>
      <c r="C21" s="91"/>
      <c r="D21" s="25"/>
      <c r="E21" s="27"/>
      <c r="F21" s="19"/>
      <c r="G21" s="26"/>
      <c r="H21" s="45"/>
      <c r="I21" s="75"/>
      <c r="J21" s="197"/>
      <c r="K21" s="63"/>
      <c r="L21" s="25"/>
      <c r="M21" s="9"/>
      <c r="N21" s="9"/>
      <c r="O21" s="9"/>
      <c r="P21" s="9"/>
      <c r="Q21" s="9"/>
      <c r="R21" s="9"/>
      <c r="S21" s="9"/>
    </row>
    <row r="22" spans="1:23" ht="24.6" customHeight="1" thickBot="1">
      <c r="A22" s="20"/>
      <c r="B22" s="45">
        <f>IF($N$37=TRUE,B18+1,"")</f>
        <v>5</v>
      </c>
      <c r="C22" s="60"/>
      <c r="D22" s="44" t="s">
        <v>101</v>
      </c>
      <c r="E22" s="52">
        <v>2</v>
      </c>
      <c r="F22" s="76"/>
      <c r="G22" s="199" t="s">
        <v>148</v>
      </c>
      <c r="H22" s="44" t="s">
        <v>100</v>
      </c>
      <c r="I22" s="70">
        <v>0</v>
      </c>
      <c r="J22" s="198">
        <v>0</v>
      </c>
      <c r="K22" s="54" t="s">
        <v>142</v>
      </c>
      <c r="L22" s="200" t="s">
        <v>150</v>
      </c>
      <c r="M22" s="9"/>
      <c r="N22" s="12"/>
      <c r="O22" s="12"/>
      <c r="P22" s="12"/>
      <c r="Q22" s="12"/>
      <c r="R22" s="9"/>
      <c r="S22" s="9"/>
    </row>
    <row r="23" spans="1:23" ht="24.6" customHeight="1" thickBot="1">
      <c r="A23" s="20">
        <f>IF($N$38=TRUE,14,"")</f>
        <v>14</v>
      </c>
      <c r="B23" s="97"/>
      <c r="C23" s="94"/>
      <c r="D23" s="21" t="str">
        <f>IF($N$38=TRUE,"W5","")</f>
        <v>W5</v>
      </c>
      <c r="E23" s="77"/>
      <c r="F23" s="9"/>
      <c r="G23" s="9"/>
      <c r="H23" s="21" t="str">
        <f>IF($N$38=TRUE,"W28","")</f>
        <v>W28</v>
      </c>
      <c r="I23" s="75"/>
      <c r="J23" s="195"/>
      <c r="K23" s="21" t="str">
        <f>IF($N$38=TRUE,"L28","")</f>
        <v>L28</v>
      </c>
      <c r="L23" s="17"/>
      <c r="M23" s="63"/>
      <c r="N23" s="12"/>
      <c r="O23" s="12"/>
      <c r="P23" s="12"/>
      <c r="Q23" s="12"/>
      <c r="R23" s="47"/>
      <c r="S23" s="54"/>
    </row>
    <row r="24" spans="1:23" ht="24.6" customHeight="1" thickBot="1">
      <c r="A24" s="20"/>
      <c r="B24" s="16"/>
      <c r="C24" s="50"/>
      <c r="D24" s="45">
        <f>IF($N$37=TRUE,D16+1,"")</f>
        <v>11</v>
      </c>
      <c r="E24" s="51"/>
      <c r="F24" s="78" t="s">
        <v>101</v>
      </c>
      <c r="G24" s="52">
        <v>0</v>
      </c>
      <c r="H24" s="53"/>
      <c r="I24" s="75"/>
      <c r="J24" s="45"/>
      <c r="K24" s="75"/>
      <c r="L24" s="52"/>
      <c r="M24" s="54" t="s">
        <v>142</v>
      </c>
      <c r="N24" s="12"/>
      <c r="O24" s="12"/>
      <c r="P24" s="47"/>
      <c r="Q24" s="55"/>
      <c r="S24" s="21" t="str">
        <f>IF($N$38=TRUE,"L5","")</f>
        <v>L5</v>
      </c>
    </row>
    <row r="25" spans="1:23" ht="24.6" customHeight="1" thickBot="1">
      <c r="A25" s="20">
        <f>IF($N$38=TRUE,6,"")</f>
        <v>6</v>
      </c>
      <c r="B25" s="98"/>
      <c r="C25" s="93"/>
      <c r="D25" s="53"/>
      <c r="E25" s="51"/>
      <c r="F25" s="21" t="str">
        <f>IF($N$38=TRUE,"W11","")</f>
        <v>W11</v>
      </c>
      <c r="G25" s="56"/>
      <c r="H25" s="16"/>
      <c r="I25" s="75"/>
      <c r="J25" s="19"/>
      <c r="K25" s="57"/>
      <c r="L25" s="19"/>
      <c r="M25" s="21" t="str">
        <f>IF($N$38=TRUE,"L21","")</f>
        <v>L21</v>
      </c>
      <c r="N25" s="12"/>
      <c r="O25" s="68"/>
      <c r="P25" s="12"/>
      <c r="Q25" s="22" t="str">
        <f>IF($N$38=TRUE,"W15","")</f>
        <v>W15</v>
      </c>
      <c r="R25" s="12"/>
      <c r="S25" s="59">
        <f>IF($N$37=TRUE,S16+1,"")</f>
        <v>15</v>
      </c>
    </row>
    <row r="26" spans="1:23" ht="24.6" customHeight="1" thickBot="1">
      <c r="A26" s="15"/>
      <c r="B26" s="45">
        <f>IF($N$37=TRUE,B22+1,"")</f>
        <v>6</v>
      </c>
      <c r="C26" s="60"/>
      <c r="D26" s="44" t="s">
        <v>144</v>
      </c>
      <c r="E26" s="62">
        <v>0</v>
      </c>
      <c r="F26" s="25"/>
      <c r="G26" s="68"/>
      <c r="H26" s="25"/>
      <c r="I26" s="221">
        <f>IF($N$37=TRUE,I11+1,"")</f>
        <v>28</v>
      </c>
      <c r="J26" s="221"/>
      <c r="K26" s="56"/>
      <c r="L26" s="19"/>
      <c r="M26" s="79"/>
      <c r="N26" s="80">
        <v>0</v>
      </c>
      <c r="O26" s="64" t="s">
        <v>143</v>
      </c>
      <c r="P26" s="12"/>
      <c r="Q26" s="65">
        <f>IF($N$37=TRUE,Q17+1,"")</f>
        <v>19</v>
      </c>
      <c r="R26" s="66"/>
      <c r="S26" s="54"/>
      <c r="W26" s="14"/>
    </row>
    <row r="27" spans="1:23" ht="24.6" customHeight="1" thickBot="1">
      <c r="A27" s="20">
        <f>IF($N$38=TRUE,11,"")</f>
        <v>11</v>
      </c>
      <c r="B27" s="96"/>
      <c r="C27" s="94"/>
      <c r="D27" s="21" t="str">
        <f>IF($N$38=TRUE,"W6","")</f>
        <v>W6</v>
      </c>
      <c r="E27" s="67"/>
      <c r="F27" s="19"/>
      <c r="G27" s="68"/>
      <c r="H27" s="44" t="s">
        <v>100</v>
      </c>
      <c r="I27" s="70"/>
      <c r="J27" s="70"/>
      <c r="K27" s="64" t="s">
        <v>142</v>
      </c>
      <c r="L27" s="19"/>
      <c r="M27" s="65">
        <f>IF($N$37=TRUE,M11+1,"")</f>
        <v>26</v>
      </c>
      <c r="N27" s="12"/>
      <c r="O27" s="22" t="str">
        <f>IF($N$38=TRUE,"W19","")</f>
        <v>W19</v>
      </c>
      <c r="P27" s="12"/>
      <c r="Q27" s="12"/>
      <c r="R27" s="12"/>
      <c r="S27" s="21" t="str">
        <f>IF($N$38=TRUE,"L6","")</f>
        <v>L6</v>
      </c>
    </row>
    <row r="28" spans="1:23" ht="24.6" customHeight="1" thickBot="1">
      <c r="A28" s="20"/>
      <c r="B28" s="16"/>
      <c r="C28" s="50"/>
      <c r="D28" s="19"/>
      <c r="E28" s="69"/>
      <c r="F28" s="45">
        <f>IF($N$37=TRUE,F12+1,"")</f>
        <v>22</v>
      </c>
      <c r="G28" s="57"/>
      <c r="H28" s="21" t="str">
        <f>IF($N$38=TRUE,"W22","")</f>
        <v>W22</v>
      </c>
      <c r="I28" s="9"/>
      <c r="J28" s="17"/>
      <c r="K28" s="22" t="str">
        <f>IF($N$38=TRUE,"W26","")</f>
        <v>W26</v>
      </c>
      <c r="L28" s="19"/>
      <c r="M28" s="71"/>
      <c r="N28" s="12"/>
      <c r="O28" s="68"/>
      <c r="P28" s="70"/>
      <c r="Q28" s="54" t="s">
        <v>143</v>
      </c>
      <c r="R28" s="12"/>
      <c r="S28" s="12"/>
    </row>
    <row r="29" spans="1:23" ht="24.6" customHeight="1" thickBot="1">
      <c r="A29" s="20">
        <f>IF($N$38=TRUE,7,"")</f>
        <v>7</v>
      </c>
      <c r="B29" s="97"/>
      <c r="C29" s="91"/>
      <c r="D29" s="19"/>
      <c r="E29" s="69"/>
      <c r="F29" s="19"/>
      <c r="G29" s="57"/>
      <c r="H29" s="16"/>
      <c r="I29" s="18"/>
      <c r="J29" s="17"/>
      <c r="K29" s="57"/>
      <c r="L29" s="72"/>
      <c r="M29" s="202" t="s">
        <v>140</v>
      </c>
      <c r="N29" s="12"/>
      <c r="O29" s="59">
        <f>IF($N$37=TRUE,O13+1,"")</f>
        <v>24</v>
      </c>
      <c r="P29" s="12"/>
      <c r="Q29" s="21" t="str">
        <f>IF($N$38=TRUE,"L10","")</f>
        <v>L10</v>
      </c>
      <c r="R29" s="9"/>
      <c r="S29" s="9"/>
    </row>
    <row r="30" spans="1:23" ht="24.6" customHeight="1" thickBot="1">
      <c r="A30" s="15"/>
      <c r="B30" s="45">
        <f>IF($N$37=TRUE,B26+1,"")</f>
        <v>7</v>
      </c>
      <c r="C30" s="60"/>
      <c r="D30" s="44" t="s">
        <v>145</v>
      </c>
      <c r="E30" s="52">
        <v>0</v>
      </c>
      <c r="F30" s="53"/>
      <c r="G30" s="57"/>
      <c r="H30" s="16"/>
      <c r="I30" s="24"/>
      <c r="J30" s="19"/>
      <c r="K30" s="81"/>
      <c r="L30" s="19"/>
      <c r="M30" s="22" t="str">
        <f>IF($N$38=TRUE,"W24","")</f>
        <v>W24</v>
      </c>
      <c r="N30" s="12"/>
      <c r="O30" s="12"/>
      <c r="P30" s="12"/>
      <c r="Q30" s="12"/>
      <c r="R30" s="47"/>
      <c r="S30" s="54"/>
    </row>
    <row r="31" spans="1:23" ht="24.6" customHeight="1" thickBot="1">
      <c r="A31" s="20">
        <f>IF($N$38=TRUE,10,"")</f>
        <v>10</v>
      </c>
      <c r="B31" s="92"/>
      <c r="C31" s="94"/>
      <c r="D31" s="21" t="str">
        <f>IF($N$38=TRUE,"W7","")</f>
        <v>W7</v>
      </c>
      <c r="E31" s="51"/>
      <c r="F31" s="16"/>
      <c r="G31" s="57"/>
      <c r="H31" s="16"/>
      <c r="I31" s="18"/>
      <c r="J31" s="17"/>
      <c r="K31" s="12"/>
      <c r="L31" s="17"/>
      <c r="M31" s="71"/>
      <c r="N31" s="12"/>
      <c r="O31" s="12"/>
      <c r="P31" s="52"/>
      <c r="Q31" s="64"/>
      <c r="R31" s="12"/>
      <c r="S31" s="21" t="str">
        <f>IF($N$38=TRUE,"L7","")</f>
        <v>L7</v>
      </c>
    </row>
    <row r="32" spans="1:23" ht="24.6" customHeight="1" thickBot="1">
      <c r="A32" s="20"/>
      <c r="B32" s="16"/>
      <c r="C32" s="50"/>
      <c r="D32" s="45">
        <f>IF($N$37=TRUE,D24+1,"")</f>
        <v>12</v>
      </c>
      <c r="E32" s="27"/>
      <c r="F32" s="78" t="s">
        <v>100</v>
      </c>
      <c r="G32" s="62">
        <v>2</v>
      </c>
      <c r="H32" s="16"/>
      <c r="I32" s="9"/>
      <c r="J32" s="25"/>
      <c r="K32" s="12"/>
      <c r="L32" s="17"/>
      <c r="M32" s="71"/>
      <c r="N32" s="12"/>
      <c r="O32" s="68"/>
      <c r="P32" s="12"/>
      <c r="Q32" s="22" t="str">
        <f>IF($N$38=TRUE,"W16","")</f>
        <v>W16</v>
      </c>
      <c r="S32" s="59">
        <f>IF($N$37=TRUE,S25+1,"")</f>
        <v>16</v>
      </c>
    </row>
    <row r="33" spans="1:19" ht="24.6" customHeight="1" thickBot="1">
      <c r="A33" s="20">
        <f>IF($N$38=TRUE,2,"")</f>
        <v>2</v>
      </c>
      <c r="B33" s="98"/>
      <c r="C33" s="93"/>
      <c r="D33" s="53"/>
      <c r="E33" s="51"/>
      <c r="F33" s="21" t="str">
        <f>IF($N$38=TRUE,"W12","")</f>
        <v>W12</v>
      </c>
      <c r="G33" s="26"/>
      <c r="H33" s="16"/>
      <c r="I33" s="9"/>
      <c r="J33" s="25"/>
      <c r="K33" s="9"/>
      <c r="L33" s="17"/>
      <c r="M33" s="71"/>
      <c r="N33" s="82">
        <v>2</v>
      </c>
      <c r="O33" s="64" t="s">
        <v>140</v>
      </c>
      <c r="P33" s="12"/>
      <c r="Q33" s="65">
        <f>IF($N$37=TRUE,Q26+1,"")</f>
        <v>20</v>
      </c>
      <c r="R33" s="66"/>
      <c r="S33" s="54"/>
    </row>
    <row r="34" spans="1:19" ht="24.6" customHeight="1" thickBot="1">
      <c r="A34" s="20"/>
      <c r="B34" s="45">
        <f>IF($N$37=TRUE,B30+1,"")</f>
        <v>8</v>
      </c>
      <c r="C34" s="60"/>
      <c r="D34" s="44" t="s">
        <v>100</v>
      </c>
      <c r="E34" s="62">
        <v>2</v>
      </c>
      <c r="F34" s="16"/>
      <c r="G34" s="26"/>
      <c r="H34" s="25"/>
      <c r="I34" s="9"/>
      <c r="J34" s="25"/>
      <c r="K34" s="9"/>
      <c r="L34" s="17"/>
      <c r="M34" s="12"/>
      <c r="N34" s="12"/>
      <c r="O34" s="22" t="str">
        <f>IF($N$38=TRUE,"W20","")</f>
        <v>W20</v>
      </c>
      <c r="P34" s="12"/>
      <c r="Q34" s="12"/>
      <c r="R34" s="9"/>
      <c r="S34" s="21" t="str">
        <f>IF($N$38=TRUE,"L8","")</f>
        <v>L8</v>
      </c>
    </row>
    <row r="35" spans="1:19" ht="24.6" customHeight="1" thickBot="1">
      <c r="A35" s="20">
        <f>IF($N$38=TRUE,15,"")</f>
        <v>15</v>
      </c>
      <c r="B35" s="96"/>
      <c r="C35" s="94"/>
      <c r="D35" s="21" t="str">
        <f>IF($N$38=TRUE,"W8","")</f>
        <v>W8</v>
      </c>
      <c r="E35" s="28"/>
      <c r="F35" s="16"/>
      <c r="G35" s="26"/>
      <c r="H35" s="16"/>
      <c r="I35" s="9"/>
      <c r="J35" s="25"/>
      <c r="K35" s="9"/>
      <c r="L35" s="19"/>
      <c r="M35" s="201" t="s">
        <v>151</v>
      </c>
      <c r="N35" s="12"/>
      <c r="O35" s="68" t="s">
        <v>152</v>
      </c>
      <c r="P35" s="70"/>
      <c r="Q35" s="54" t="s">
        <v>140</v>
      </c>
      <c r="R35" s="12"/>
      <c r="S35" s="12"/>
    </row>
    <row r="36" spans="1:19">
      <c r="A36" s="20"/>
      <c r="B36" s="16"/>
      <c r="C36" s="50"/>
      <c r="D36" s="19"/>
      <c r="E36" s="28"/>
      <c r="F36" s="28" t="s">
        <v>6</v>
      </c>
      <c r="G36" s="26"/>
      <c r="H36" s="16"/>
      <c r="I36" s="9"/>
      <c r="J36" s="25"/>
      <c r="K36" s="9"/>
      <c r="L36" s="18"/>
      <c r="M36" s="28" t="s">
        <v>7</v>
      </c>
      <c r="N36" s="9"/>
      <c r="O36" s="12"/>
      <c r="P36" s="12"/>
      <c r="Q36" s="21" t="str">
        <f>IF($N$38=TRUE,"L9","")</f>
        <v>L9</v>
      </c>
      <c r="R36" s="12"/>
      <c r="S36" s="12"/>
    </row>
    <row r="37" spans="1:19">
      <c r="A37" s="26"/>
      <c r="B37" s="28"/>
      <c r="C37" s="50"/>
      <c r="D37" s="9"/>
      <c r="E37" s="18"/>
      <c r="F37" s="18"/>
      <c r="G37" s="26"/>
      <c r="H37" s="28"/>
      <c r="I37" s="26"/>
      <c r="J37" s="27"/>
      <c r="K37" s="9"/>
      <c r="L37" s="28"/>
      <c r="N37" s="37" t="b">
        <v>1</v>
      </c>
      <c r="O37" s="12"/>
      <c r="P37" s="9"/>
      <c r="Q37" s="9"/>
      <c r="R37" s="9"/>
      <c r="S37" s="9"/>
    </row>
    <row r="38" spans="1:19">
      <c r="A38" s="29"/>
      <c r="B38" s="83" t="s">
        <v>8</v>
      </c>
      <c r="D38" s="40"/>
      <c r="E38" s="27" t="s">
        <v>103</v>
      </c>
      <c r="G38" s="84"/>
      <c r="H38" s="83" t="s">
        <v>87</v>
      </c>
      <c r="I38" s="83"/>
      <c r="J38" s="83"/>
      <c r="K38" s="83"/>
      <c r="L38" s="172" t="s">
        <v>67</v>
      </c>
      <c r="N38" s="37" t="b">
        <v>1</v>
      </c>
      <c r="O38" s="12"/>
      <c r="P38" s="84"/>
      <c r="Q38" s="9"/>
      <c r="R38" s="9"/>
      <c r="S38" s="9"/>
    </row>
    <row r="39" spans="1:19">
      <c r="A39" s="30"/>
      <c r="B39" s="36"/>
      <c r="G39" s="88"/>
      <c r="H39" s="6"/>
      <c r="I39" s="31"/>
      <c r="J39" s="36"/>
      <c r="K39" s="32"/>
      <c r="L39" s="36"/>
      <c r="M39" s="33"/>
    </row>
    <row r="40" spans="1:19">
      <c r="A40" s="30"/>
      <c r="B40" s="36"/>
      <c r="H40" s="36"/>
      <c r="I40" s="31"/>
      <c r="J40" s="36"/>
      <c r="K40" s="32"/>
      <c r="L40" s="36"/>
      <c r="M40" s="33"/>
    </row>
    <row r="41" spans="1:19">
      <c r="C41" s="89"/>
      <c r="D41" s="34"/>
      <c r="E41" s="89"/>
      <c r="H41" s="36"/>
      <c r="I41" s="33"/>
      <c r="J41" s="36"/>
      <c r="L41" s="36"/>
      <c r="M41" s="32"/>
    </row>
    <row r="42" spans="1:19">
      <c r="A42" s="38"/>
      <c r="B42" s="36"/>
      <c r="C42" s="89"/>
      <c r="D42" s="34"/>
      <c r="E42" s="89"/>
      <c r="F42" s="36"/>
      <c r="G42" s="33"/>
      <c r="H42" s="36"/>
      <c r="I42" s="32"/>
      <c r="J42" s="36"/>
      <c r="L42" s="36"/>
      <c r="M42" s="32"/>
    </row>
  </sheetData>
  <mergeCells count="4">
    <mergeCell ref="A1:R1"/>
    <mergeCell ref="I8:J8"/>
    <mergeCell ref="I11:J11"/>
    <mergeCell ref="I26:J26"/>
  </mergeCells>
  <phoneticPr fontId="14" type="noConversion"/>
  <pageMargins left="0.31496062992125984" right="0.19685039370078741" top="0.31496062992125984" bottom="0.19685039370078741" header="0.31496062992125984" footer="0.23622047244094491"/>
  <pageSetup paperSize="9" scale="58" fitToWidth="2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85" zoomScaleNormal="70" workbookViewId="0">
      <selection activeCell="M10" sqref="M10"/>
    </sheetView>
  </sheetViews>
  <sheetFormatPr defaultColWidth="10.7109375" defaultRowHeight="18"/>
  <cols>
    <col min="1" max="1" width="4.85546875" style="142" customWidth="1"/>
    <col min="2" max="2" width="30.140625" style="142" customWidth="1"/>
    <col min="3" max="3" width="8.5703125" style="144" customWidth="1"/>
    <col min="4" max="6" width="5.7109375" style="142" customWidth="1"/>
    <col min="7" max="7" width="7.28515625" style="142" customWidth="1"/>
    <col min="8" max="8" width="8.28515625" style="142" customWidth="1"/>
    <col min="9" max="9" width="8.7109375" style="142" customWidth="1"/>
    <col min="10" max="10" width="9.28515625" style="142" customWidth="1"/>
    <col min="11" max="11" width="2.28515625" style="142" customWidth="1"/>
    <col min="12" max="12" width="6.140625" style="142" customWidth="1"/>
    <col min="13" max="16384" width="10.7109375" style="142"/>
  </cols>
  <sheetData>
    <row r="1" spans="1:12" ht="39.6" customHeight="1">
      <c r="A1" s="215" t="s">
        <v>80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2">
      <c r="A2" s="222" t="s">
        <v>9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2">
      <c r="A3" s="149"/>
      <c r="B3" s="149"/>
      <c r="C3" s="149"/>
      <c r="D3" s="149"/>
      <c r="E3" s="149"/>
      <c r="F3" s="149"/>
      <c r="G3" s="149"/>
      <c r="H3" s="149"/>
      <c r="I3" s="149"/>
      <c r="J3" s="150" t="s">
        <v>76</v>
      </c>
    </row>
    <row r="4" spans="1:12" ht="26.45" customHeight="1">
      <c r="A4" s="149"/>
      <c r="B4" s="149"/>
      <c r="C4" s="149"/>
      <c r="D4" s="149" t="s">
        <v>112</v>
      </c>
      <c r="E4" s="149"/>
      <c r="F4" s="149"/>
      <c r="G4" s="149"/>
      <c r="H4" s="149"/>
      <c r="I4" s="149"/>
      <c r="J4" s="150"/>
    </row>
    <row r="5" spans="1:12">
      <c r="A5" s="222" t="s">
        <v>105</v>
      </c>
      <c r="B5" s="222"/>
      <c r="C5" s="222"/>
      <c r="D5" s="222"/>
      <c r="E5" s="222"/>
      <c r="F5" s="222"/>
      <c r="G5" s="222"/>
      <c r="H5" s="222"/>
      <c r="I5" s="222"/>
      <c r="J5" s="222"/>
      <c r="L5" s="151"/>
    </row>
    <row r="6" spans="1:12" s="137" customFormat="1" ht="17.45" customHeight="1">
      <c r="A6" s="223" t="s">
        <v>114</v>
      </c>
      <c r="B6" s="225" t="s">
        <v>104</v>
      </c>
      <c r="C6" s="225" t="s">
        <v>125</v>
      </c>
      <c r="D6" s="154" t="s">
        <v>83</v>
      </c>
      <c r="E6" s="153"/>
      <c r="F6" s="153"/>
      <c r="G6" s="226" t="s">
        <v>84</v>
      </c>
      <c r="H6" s="228" t="s">
        <v>128</v>
      </c>
      <c r="I6" s="226" t="s">
        <v>85</v>
      </c>
    </row>
    <row r="7" spans="1:12" s="137" customFormat="1">
      <c r="A7" s="224"/>
      <c r="B7" s="225"/>
      <c r="C7" s="225"/>
      <c r="D7" s="138">
        <v>1</v>
      </c>
      <c r="E7" s="138">
        <v>2</v>
      </c>
      <c r="F7" s="139">
        <v>3</v>
      </c>
      <c r="G7" s="227"/>
      <c r="H7" s="229"/>
      <c r="I7" s="227"/>
    </row>
    <row r="8" spans="1:12" s="143" customFormat="1" ht="31.9" customHeight="1">
      <c r="A8" s="140">
        <v>1</v>
      </c>
      <c r="B8" s="184" t="s">
        <v>92</v>
      </c>
      <c r="C8" s="185" t="s">
        <v>18</v>
      </c>
      <c r="D8" s="181"/>
      <c r="E8" s="182" t="s">
        <v>121</v>
      </c>
      <c r="F8" s="182" t="s">
        <v>123</v>
      </c>
      <c r="G8" s="145">
        <v>4</v>
      </c>
      <c r="H8" s="189" t="s">
        <v>129</v>
      </c>
      <c r="I8" s="204">
        <v>1</v>
      </c>
    </row>
    <row r="9" spans="1:12" s="143" customFormat="1" ht="31.9" customHeight="1">
      <c r="A9" s="140">
        <v>2</v>
      </c>
      <c r="B9" s="186" t="s">
        <v>98</v>
      </c>
      <c r="C9" s="185" t="s">
        <v>56</v>
      </c>
      <c r="D9" s="182" t="s">
        <v>122</v>
      </c>
      <c r="E9" s="181"/>
      <c r="F9" s="182" t="s">
        <v>122</v>
      </c>
      <c r="G9" s="145">
        <v>0</v>
      </c>
      <c r="H9" s="146" t="s">
        <v>130</v>
      </c>
      <c r="I9" s="205">
        <v>3</v>
      </c>
      <c r="K9" s="187"/>
    </row>
    <row r="10" spans="1:12" s="143" customFormat="1" ht="31.9" customHeight="1">
      <c r="A10" s="140">
        <v>3</v>
      </c>
      <c r="B10" s="186" t="s">
        <v>95</v>
      </c>
      <c r="C10" s="185" t="s">
        <v>24</v>
      </c>
      <c r="D10" s="182" t="s">
        <v>124</v>
      </c>
      <c r="E10" s="182" t="s">
        <v>121</v>
      </c>
      <c r="F10" s="183"/>
      <c r="G10" s="147">
        <v>2</v>
      </c>
      <c r="H10" s="147" t="s">
        <v>131</v>
      </c>
      <c r="I10" s="204">
        <v>2</v>
      </c>
    </row>
    <row r="11" spans="1:12" s="143" customFormat="1">
      <c r="C11" s="144"/>
    </row>
    <row r="12" spans="1:12" s="143" customFormat="1">
      <c r="A12" s="230" t="s">
        <v>106</v>
      </c>
      <c r="B12" s="230"/>
      <c r="C12" s="230"/>
      <c r="D12" s="230"/>
      <c r="E12" s="230"/>
      <c r="F12" s="230"/>
      <c r="G12" s="230"/>
      <c r="H12" s="230"/>
      <c r="I12" s="230"/>
      <c r="J12" s="230"/>
      <c r="L12" s="151"/>
    </row>
    <row r="13" spans="1:12" s="143" customFormat="1">
      <c r="A13" s="188"/>
      <c r="B13" s="188"/>
      <c r="C13" s="188"/>
      <c r="D13" s="188"/>
      <c r="E13" s="188"/>
      <c r="F13" s="188"/>
      <c r="G13" s="188"/>
      <c r="H13" s="188"/>
      <c r="I13" s="188"/>
      <c r="J13" s="137"/>
    </row>
    <row r="14" spans="1:12" s="137" customFormat="1" ht="17.45" customHeight="1">
      <c r="A14" s="223" t="s">
        <v>114</v>
      </c>
      <c r="B14" s="225" t="s">
        <v>104</v>
      </c>
      <c r="C14" s="225" t="s">
        <v>125</v>
      </c>
      <c r="D14" s="154" t="s">
        <v>83</v>
      </c>
      <c r="E14" s="153"/>
      <c r="F14" s="153"/>
      <c r="G14" s="226" t="s">
        <v>84</v>
      </c>
      <c r="H14" s="228" t="s">
        <v>128</v>
      </c>
      <c r="I14" s="226" t="s">
        <v>85</v>
      </c>
    </row>
    <row r="15" spans="1:12" s="137" customFormat="1">
      <c r="A15" s="224"/>
      <c r="B15" s="225"/>
      <c r="C15" s="225"/>
      <c r="D15" s="138">
        <v>1</v>
      </c>
      <c r="E15" s="138">
        <v>2</v>
      </c>
      <c r="F15" s="139">
        <v>3</v>
      </c>
      <c r="G15" s="227"/>
      <c r="H15" s="229"/>
      <c r="I15" s="227"/>
    </row>
    <row r="16" spans="1:12" s="143" customFormat="1" ht="31.9" customHeight="1">
      <c r="A16" s="140">
        <v>4</v>
      </c>
      <c r="B16" s="186" t="s">
        <v>72</v>
      </c>
      <c r="C16" s="185" t="s">
        <v>26</v>
      </c>
      <c r="D16" s="141"/>
      <c r="E16" s="182" t="s">
        <v>124</v>
      </c>
      <c r="F16" s="182" t="s">
        <v>122</v>
      </c>
      <c r="G16" s="145">
        <v>0</v>
      </c>
      <c r="H16" s="146" t="s">
        <v>132</v>
      </c>
      <c r="I16" s="204">
        <v>3</v>
      </c>
    </row>
    <row r="17" spans="1:11" s="143" customFormat="1" ht="31.9" customHeight="1">
      <c r="A17" s="140">
        <v>5</v>
      </c>
      <c r="B17" s="186" t="s">
        <v>74</v>
      </c>
      <c r="C17" s="185" t="s">
        <v>31</v>
      </c>
      <c r="D17" s="182" t="s">
        <v>123</v>
      </c>
      <c r="E17" s="141"/>
      <c r="F17" s="182" t="s">
        <v>121</v>
      </c>
      <c r="G17" s="145">
        <v>4</v>
      </c>
      <c r="H17" s="146" t="s">
        <v>129</v>
      </c>
      <c r="I17" s="205">
        <v>1</v>
      </c>
      <c r="K17" s="187"/>
    </row>
    <row r="18" spans="1:11" s="143" customFormat="1" ht="31.9" customHeight="1">
      <c r="A18" s="140">
        <v>6</v>
      </c>
      <c r="B18" s="186" t="s">
        <v>94</v>
      </c>
      <c r="C18" s="185" t="s">
        <v>21</v>
      </c>
      <c r="D18" s="182" t="s">
        <v>121</v>
      </c>
      <c r="E18" s="182" t="s">
        <v>122</v>
      </c>
      <c r="F18" s="155"/>
      <c r="G18" s="147">
        <v>2</v>
      </c>
      <c r="H18" s="147" t="s">
        <v>133</v>
      </c>
      <c r="I18" s="204">
        <v>2</v>
      </c>
    </row>
    <row r="19" spans="1:11" s="143" customFormat="1">
      <c r="C19" s="144"/>
    </row>
    <row r="20" spans="1:11" s="143" customFormat="1" ht="27" customHeight="1">
      <c r="A20" s="151"/>
      <c r="B20" s="151"/>
      <c r="C20" s="151"/>
      <c r="D20" s="151" t="s">
        <v>113</v>
      </c>
      <c r="E20" s="151"/>
      <c r="F20" s="151"/>
      <c r="G20" s="151"/>
      <c r="H20" s="151"/>
      <c r="I20" s="151"/>
      <c r="J20" s="150"/>
    </row>
    <row r="21" spans="1:11" s="143" customFormat="1">
      <c r="C21" s="143" t="s">
        <v>107</v>
      </c>
      <c r="J21" s="110" t="s">
        <v>108</v>
      </c>
    </row>
    <row r="22" spans="1:11" s="143" customFormat="1" ht="30">
      <c r="A22" s="140">
        <v>7</v>
      </c>
      <c r="B22" s="186" t="s">
        <v>98</v>
      </c>
      <c r="C22" s="185" t="s">
        <v>56</v>
      </c>
      <c r="D22" s="151" t="s">
        <v>109</v>
      </c>
      <c r="E22" s="231" t="s">
        <v>126</v>
      </c>
      <c r="F22" s="232"/>
      <c r="G22" s="232"/>
      <c r="H22" s="233"/>
      <c r="I22" s="185" t="s">
        <v>26</v>
      </c>
      <c r="J22" s="152" t="s">
        <v>127</v>
      </c>
    </row>
    <row r="23" spans="1:11" s="143" customFormat="1">
      <c r="C23" s="144"/>
    </row>
    <row r="24" spans="1:11" s="143" customFormat="1">
      <c r="C24" s="143" t="s">
        <v>110</v>
      </c>
      <c r="J24" s="110" t="s">
        <v>108</v>
      </c>
    </row>
    <row r="25" spans="1:11" s="143" customFormat="1" ht="30">
      <c r="A25" s="140">
        <v>8</v>
      </c>
      <c r="B25" s="186" t="s">
        <v>95</v>
      </c>
      <c r="C25" s="185" t="s">
        <v>24</v>
      </c>
      <c r="D25" s="151" t="s">
        <v>109</v>
      </c>
      <c r="E25" s="234" t="s">
        <v>94</v>
      </c>
      <c r="F25" s="234"/>
      <c r="G25" s="234"/>
      <c r="H25" s="234"/>
      <c r="I25" s="185" t="s">
        <v>21</v>
      </c>
      <c r="J25" s="152" t="s">
        <v>134</v>
      </c>
    </row>
    <row r="26" spans="1:11" s="143" customFormat="1">
      <c r="C26" s="144"/>
    </row>
    <row r="27" spans="1:11" s="143" customFormat="1">
      <c r="C27" s="143" t="s">
        <v>111</v>
      </c>
      <c r="J27" s="110" t="s">
        <v>108</v>
      </c>
    </row>
    <row r="28" spans="1:11" s="143" customFormat="1" ht="30.6" customHeight="1">
      <c r="A28" s="140">
        <v>9</v>
      </c>
      <c r="B28" s="186" t="s">
        <v>74</v>
      </c>
      <c r="C28" s="185" t="s">
        <v>31</v>
      </c>
      <c r="D28" s="151" t="s">
        <v>109</v>
      </c>
      <c r="E28" s="234" t="s">
        <v>92</v>
      </c>
      <c r="F28" s="234"/>
      <c r="G28" s="234"/>
      <c r="H28" s="234"/>
      <c r="I28" s="185" t="s">
        <v>18</v>
      </c>
      <c r="J28" s="152" t="s">
        <v>135</v>
      </c>
    </row>
    <row r="29" spans="1:11" s="143" customFormat="1">
      <c r="C29" s="144"/>
    </row>
    <row r="30" spans="1:11" s="4" customFormat="1" ht="15.75">
      <c r="A30" s="4" t="s">
        <v>86</v>
      </c>
      <c r="C30" s="4" t="s">
        <v>77</v>
      </c>
      <c r="E30" s="4" t="s">
        <v>87</v>
      </c>
      <c r="H30" s="157"/>
      <c r="J30" s="170" t="s">
        <v>67</v>
      </c>
      <c r="K30" s="157"/>
    </row>
  </sheetData>
  <mergeCells count="19">
    <mergeCell ref="E25:H25"/>
    <mergeCell ref="E28:H28"/>
    <mergeCell ref="A14:A15"/>
    <mergeCell ref="B14:B15"/>
    <mergeCell ref="C14:C15"/>
    <mergeCell ref="G14:G15"/>
    <mergeCell ref="H14:H15"/>
    <mergeCell ref="I14:I15"/>
    <mergeCell ref="H6:H7"/>
    <mergeCell ref="I6:I7"/>
    <mergeCell ref="B6:B7"/>
    <mergeCell ref="A12:J12"/>
    <mergeCell ref="E22:H22"/>
    <mergeCell ref="A1:J1"/>
    <mergeCell ref="A2:J2"/>
    <mergeCell ref="A5:J5"/>
    <mergeCell ref="A6:A7"/>
    <mergeCell ref="C6:C7"/>
    <mergeCell ref="G6:G7"/>
  </mergeCells>
  <phoneticPr fontId="14" type="noConversion"/>
  <pageMargins left="0.3" right="0.2" top="0.41" bottom="0.43" header="0.22" footer="0.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Normal="70" workbookViewId="0">
      <selection activeCell="K15" sqref="K15"/>
    </sheetView>
  </sheetViews>
  <sheetFormatPr defaultColWidth="9.28515625" defaultRowHeight="15"/>
  <cols>
    <col min="1" max="1" width="4.28515625" style="110" customWidth="1"/>
    <col min="2" max="2" width="1.140625" style="110" customWidth="1"/>
    <col min="3" max="3" width="7.7109375" style="110" customWidth="1"/>
    <col min="4" max="4" width="25.140625" style="107" customWidth="1"/>
    <col min="5" max="5" width="46.42578125" style="108" customWidth="1"/>
    <col min="6" max="6" width="6.5703125" style="131" customWidth="1"/>
    <col min="7" max="7" width="4.7109375" style="132" customWidth="1"/>
    <col min="8" max="16384" width="9.28515625" style="4"/>
  </cols>
  <sheetData>
    <row r="1" spans="1:7" ht="37.9" customHeight="1">
      <c r="A1" s="215" t="s">
        <v>155</v>
      </c>
      <c r="B1" s="215"/>
      <c r="C1" s="215"/>
      <c r="D1" s="215"/>
      <c r="E1" s="215"/>
      <c r="F1" s="215"/>
      <c r="G1" s="215"/>
    </row>
    <row r="2" spans="1:7">
      <c r="A2" s="235" t="s">
        <v>9</v>
      </c>
      <c r="B2" s="235"/>
      <c r="C2" s="235"/>
      <c r="D2" s="235"/>
      <c r="E2" s="235"/>
      <c r="F2" s="132"/>
    </row>
    <row r="3" spans="1:7">
      <c r="A3" s="236" t="s">
        <v>116</v>
      </c>
      <c r="B3" s="236"/>
      <c r="C3" s="236"/>
      <c r="D3" s="236"/>
      <c r="E3" s="236"/>
      <c r="F3" s="171"/>
    </row>
    <row r="4" spans="1:7">
      <c r="A4" s="1" t="s">
        <v>10</v>
      </c>
      <c r="B4" s="1"/>
      <c r="C4" s="1"/>
      <c r="D4" s="3"/>
      <c r="E4" s="4"/>
      <c r="F4" s="133"/>
      <c r="G4" s="170" t="s">
        <v>76</v>
      </c>
    </row>
    <row r="5" spans="1:7" ht="4.9000000000000004" customHeight="1">
      <c r="A5" s="1"/>
      <c r="B5" s="1"/>
      <c r="C5" s="1"/>
      <c r="D5" s="3"/>
      <c r="E5" s="4"/>
      <c r="F5" s="133"/>
      <c r="G5" s="170"/>
    </row>
    <row r="6" spans="1:7" s="110" customFormat="1" ht="31.15" customHeight="1">
      <c r="A6" s="103" t="s">
        <v>11</v>
      </c>
      <c r="B6" s="103" t="s">
        <v>12</v>
      </c>
      <c r="C6" s="103" t="s">
        <v>13</v>
      </c>
      <c r="D6" s="100" t="s">
        <v>118</v>
      </c>
      <c r="E6" s="100" t="s">
        <v>15</v>
      </c>
      <c r="F6" s="100" t="s">
        <v>154</v>
      </c>
      <c r="G6" s="100" t="s">
        <v>40</v>
      </c>
    </row>
    <row r="7" spans="1:7" s="159" customFormat="1" ht="60">
      <c r="A7" s="173">
        <v>1</v>
      </c>
      <c r="B7" s="174" t="s">
        <v>16</v>
      </c>
      <c r="C7" s="175" t="s">
        <v>18</v>
      </c>
      <c r="D7" s="178" t="s">
        <v>19</v>
      </c>
      <c r="E7" s="176" t="s">
        <v>20</v>
      </c>
      <c r="F7" s="177">
        <v>2</v>
      </c>
      <c r="G7" s="173">
        <v>45</v>
      </c>
    </row>
    <row r="8" spans="1:7" s="159" customFormat="1" ht="60">
      <c r="A8" s="173">
        <v>2</v>
      </c>
      <c r="B8" s="174" t="s">
        <v>16</v>
      </c>
      <c r="C8" s="175" t="s">
        <v>18</v>
      </c>
      <c r="D8" s="178" t="s">
        <v>92</v>
      </c>
      <c r="E8" s="176" t="s">
        <v>93</v>
      </c>
      <c r="F8" s="177">
        <v>1</v>
      </c>
      <c r="G8" s="173">
        <v>50</v>
      </c>
    </row>
    <row r="9" spans="1:7" s="159" customFormat="1" ht="30">
      <c r="A9" s="173">
        <v>3</v>
      </c>
      <c r="B9" s="174" t="s">
        <v>16</v>
      </c>
      <c r="C9" s="175" t="s">
        <v>21</v>
      </c>
      <c r="D9" s="176" t="s">
        <v>22</v>
      </c>
      <c r="E9" s="176" t="s">
        <v>23</v>
      </c>
      <c r="F9" s="177">
        <v>1</v>
      </c>
      <c r="G9" s="173">
        <v>50</v>
      </c>
    </row>
    <row r="10" spans="1:7" s="159" customFormat="1" ht="30">
      <c r="A10" s="173">
        <v>4</v>
      </c>
      <c r="B10" s="174" t="s">
        <v>16</v>
      </c>
      <c r="C10" s="175" t="s">
        <v>21</v>
      </c>
      <c r="D10" s="176" t="s">
        <v>94</v>
      </c>
      <c r="E10" s="176" t="s">
        <v>23</v>
      </c>
      <c r="F10" s="177">
        <v>4</v>
      </c>
      <c r="G10" s="173">
        <v>36</v>
      </c>
    </row>
    <row r="11" spans="1:7" s="159" customFormat="1" ht="30">
      <c r="A11" s="173">
        <v>5</v>
      </c>
      <c r="B11" s="174" t="s">
        <v>16</v>
      </c>
      <c r="C11" s="175" t="s">
        <v>24</v>
      </c>
      <c r="D11" s="176" t="s">
        <v>25</v>
      </c>
      <c r="E11" s="176" t="s">
        <v>75</v>
      </c>
      <c r="F11" s="177">
        <v>3</v>
      </c>
      <c r="G11" s="173">
        <v>40</v>
      </c>
    </row>
    <row r="12" spans="1:7" s="159" customFormat="1" ht="30">
      <c r="A12" s="173">
        <v>6</v>
      </c>
      <c r="B12" s="174" t="s">
        <v>16</v>
      </c>
      <c r="C12" s="175" t="s">
        <v>24</v>
      </c>
      <c r="D12" s="176" t="s">
        <v>95</v>
      </c>
      <c r="E12" s="176" t="s">
        <v>88</v>
      </c>
      <c r="F12" s="177">
        <v>3</v>
      </c>
      <c r="G12" s="173">
        <v>40</v>
      </c>
    </row>
    <row r="13" spans="1:7" s="159" customFormat="1" ht="30">
      <c r="A13" s="173">
        <v>7</v>
      </c>
      <c r="B13" s="174" t="s">
        <v>16</v>
      </c>
      <c r="C13" s="175" t="s">
        <v>31</v>
      </c>
      <c r="D13" s="176" t="s">
        <v>32</v>
      </c>
      <c r="E13" s="176" t="s">
        <v>33</v>
      </c>
      <c r="F13" s="177" t="s">
        <v>136</v>
      </c>
      <c r="G13" s="173">
        <v>31</v>
      </c>
    </row>
    <row r="14" spans="1:7" s="159" customFormat="1" ht="45">
      <c r="A14" s="173">
        <v>8</v>
      </c>
      <c r="B14" s="174" t="s">
        <v>16</v>
      </c>
      <c r="C14" s="175" t="s">
        <v>31</v>
      </c>
      <c r="D14" s="176" t="s">
        <v>74</v>
      </c>
      <c r="E14" s="176" t="s">
        <v>89</v>
      </c>
      <c r="F14" s="177">
        <v>2</v>
      </c>
      <c r="G14" s="173">
        <v>45</v>
      </c>
    </row>
    <row r="15" spans="1:7" s="159" customFormat="1" ht="30">
      <c r="A15" s="173">
        <v>9</v>
      </c>
      <c r="B15" s="174" t="s">
        <v>16</v>
      </c>
      <c r="C15" s="175" t="s">
        <v>26</v>
      </c>
      <c r="D15" s="176" t="s">
        <v>27</v>
      </c>
      <c r="E15" s="176" t="s">
        <v>28</v>
      </c>
      <c r="F15" s="177">
        <v>4</v>
      </c>
      <c r="G15" s="173">
        <v>36</v>
      </c>
    </row>
    <row r="16" spans="1:7" s="159" customFormat="1" ht="30">
      <c r="A16" s="173">
        <v>10</v>
      </c>
      <c r="B16" s="174" t="s">
        <v>16</v>
      </c>
      <c r="C16" s="175" t="s">
        <v>26</v>
      </c>
      <c r="D16" s="176" t="s">
        <v>72</v>
      </c>
      <c r="E16" s="176" t="s">
        <v>73</v>
      </c>
      <c r="F16" s="177">
        <v>6</v>
      </c>
      <c r="G16" s="173">
        <v>29</v>
      </c>
    </row>
    <row r="17" spans="1:7" s="159" customFormat="1" ht="30">
      <c r="A17" s="173">
        <v>11</v>
      </c>
      <c r="B17" s="174"/>
      <c r="C17" s="175" t="s">
        <v>56</v>
      </c>
      <c r="D17" s="176" t="s">
        <v>96</v>
      </c>
      <c r="E17" s="176" t="s">
        <v>97</v>
      </c>
      <c r="F17" s="177" t="s">
        <v>139</v>
      </c>
      <c r="G17" s="173">
        <v>26</v>
      </c>
    </row>
    <row r="18" spans="1:7" s="159" customFormat="1" ht="30">
      <c r="A18" s="173">
        <v>12</v>
      </c>
      <c r="B18" s="174" t="s">
        <v>16</v>
      </c>
      <c r="C18" s="175" t="s">
        <v>56</v>
      </c>
      <c r="D18" s="176" t="s">
        <v>98</v>
      </c>
      <c r="E18" s="176" t="s">
        <v>97</v>
      </c>
      <c r="F18" s="177">
        <v>5</v>
      </c>
      <c r="G18" s="173">
        <v>32</v>
      </c>
    </row>
    <row r="19" spans="1:7" s="159" customFormat="1" ht="30">
      <c r="A19" s="173">
        <v>13</v>
      </c>
      <c r="B19" s="174" t="s">
        <v>16</v>
      </c>
      <c r="C19" s="175" t="s">
        <v>36</v>
      </c>
      <c r="D19" s="176" t="s">
        <v>137</v>
      </c>
      <c r="E19" s="176" t="s">
        <v>138</v>
      </c>
      <c r="F19" s="177" t="s">
        <v>136</v>
      </c>
      <c r="G19" s="173">
        <v>31</v>
      </c>
    </row>
    <row r="20" spans="1:7" s="159" customFormat="1" ht="30">
      <c r="A20" s="173">
        <v>14</v>
      </c>
      <c r="B20" s="174" t="s">
        <v>16</v>
      </c>
      <c r="C20" s="175" t="s">
        <v>17</v>
      </c>
      <c r="D20" s="176" t="s">
        <v>153</v>
      </c>
      <c r="E20" s="176" t="s">
        <v>90</v>
      </c>
      <c r="F20" s="177" t="s">
        <v>139</v>
      </c>
      <c r="G20" s="173">
        <v>26</v>
      </c>
    </row>
    <row r="21" spans="1:7">
      <c r="A21" s="99"/>
      <c r="B21" s="130"/>
      <c r="C21" s="99"/>
      <c r="D21" s="2"/>
      <c r="E21" s="2"/>
      <c r="F21" s="134"/>
    </row>
    <row r="22" spans="1:7" ht="21" customHeight="1">
      <c r="A22" s="106"/>
      <c r="C22" s="4" t="s">
        <v>86</v>
      </c>
      <c r="D22" s="4"/>
      <c r="E22" s="4" t="s">
        <v>77</v>
      </c>
      <c r="F22" s="132"/>
    </row>
    <row r="23" spans="1:7" ht="21" customHeight="1">
      <c r="A23" s="106"/>
      <c r="C23" s="4" t="s">
        <v>87</v>
      </c>
      <c r="D23" s="4"/>
      <c r="E23" s="4" t="s">
        <v>67</v>
      </c>
      <c r="F23" s="132"/>
    </row>
  </sheetData>
  <mergeCells count="3">
    <mergeCell ref="A2:E2"/>
    <mergeCell ref="A3:E3"/>
    <mergeCell ref="A1:G1"/>
  </mergeCells>
  <phoneticPr fontId="14" type="noConversion"/>
  <pageMargins left="0.51" right="0.21" top="0.45" bottom="0.45" header="0.2" footer="0.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"/>
  <sheetViews>
    <sheetView workbookViewId="0">
      <selection activeCell="J17" sqref="J17"/>
    </sheetView>
  </sheetViews>
  <sheetFormatPr defaultColWidth="8.85546875" defaultRowHeight="18.75"/>
  <cols>
    <col min="1" max="1" width="3.7109375" style="180" customWidth="1"/>
    <col min="2" max="2" width="7.5703125" style="180" customWidth="1"/>
    <col min="3" max="17" width="4.85546875" style="180" customWidth="1"/>
    <col min="18" max="16384" width="8.85546875" style="180"/>
  </cols>
  <sheetData>
    <row r="1" spans="1:17" ht="33" customHeight="1">
      <c r="A1" s="237" t="s">
        <v>120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3" spans="1:17" ht="37.5">
      <c r="B3" s="179" t="s">
        <v>41</v>
      </c>
      <c r="C3" s="179">
        <v>1</v>
      </c>
      <c r="D3" s="179">
        <v>2</v>
      </c>
      <c r="E3" s="179">
        <v>3</v>
      </c>
      <c r="F3" s="179">
        <v>4</v>
      </c>
      <c r="G3" s="179">
        <v>5</v>
      </c>
      <c r="H3" s="179">
        <v>6</v>
      </c>
      <c r="I3" s="179">
        <v>7</v>
      </c>
      <c r="J3" s="179">
        <v>8</v>
      </c>
      <c r="K3" s="179">
        <v>9</v>
      </c>
      <c r="L3" s="179">
        <v>10</v>
      </c>
      <c r="M3" s="179">
        <v>11</v>
      </c>
      <c r="N3" s="179">
        <v>12</v>
      </c>
      <c r="O3" s="179">
        <v>13</v>
      </c>
      <c r="P3" s="179">
        <v>14</v>
      </c>
      <c r="Q3" s="179">
        <v>15</v>
      </c>
    </row>
    <row r="4" spans="1:17">
      <c r="B4" s="179" t="s">
        <v>119</v>
      </c>
      <c r="C4" s="179">
        <v>50</v>
      </c>
      <c r="D4" s="179">
        <v>45</v>
      </c>
      <c r="E4" s="179">
        <v>40</v>
      </c>
      <c r="F4" s="179">
        <v>36</v>
      </c>
      <c r="G4" s="179">
        <v>32</v>
      </c>
      <c r="H4" s="179">
        <v>29</v>
      </c>
      <c r="I4" s="179">
        <v>27</v>
      </c>
      <c r="J4" s="179">
        <v>25</v>
      </c>
      <c r="K4" s="179">
        <v>23</v>
      </c>
      <c r="L4" s="179">
        <v>21</v>
      </c>
      <c r="M4" s="179">
        <v>20</v>
      </c>
      <c r="N4" s="179">
        <v>19</v>
      </c>
      <c r="O4" s="179">
        <v>18</v>
      </c>
      <c r="P4" s="179">
        <v>17</v>
      </c>
      <c r="Q4" s="179">
        <v>16</v>
      </c>
    </row>
    <row r="5" spans="1:17" ht="11.45" customHeight="1"/>
    <row r="6" spans="1:17" ht="37.5">
      <c r="B6" s="179" t="s">
        <v>41</v>
      </c>
      <c r="C6" s="179">
        <v>16</v>
      </c>
      <c r="D6" s="179">
        <v>17</v>
      </c>
      <c r="E6" s="179">
        <v>18</v>
      </c>
      <c r="F6" s="179">
        <v>19</v>
      </c>
      <c r="G6" s="179">
        <v>20</v>
      </c>
      <c r="H6" s="179">
        <v>21</v>
      </c>
      <c r="I6" s="179">
        <v>22</v>
      </c>
      <c r="J6" s="179">
        <v>23</v>
      </c>
      <c r="K6" s="179">
        <v>24</v>
      </c>
      <c r="L6" s="179">
        <v>25</v>
      </c>
      <c r="M6" s="179">
        <v>26</v>
      </c>
      <c r="N6" s="179">
        <v>27</v>
      </c>
      <c r="O6" s="179">
        <v>28</v>
      </c>
      <c r="P6" s="179">
        <v>28</v>
      </c>
      <c r="Q6" s="179">
        <v>30</v>
      </c>
    </row>
    <row r="7" spans="1:17">
      <c r="B7" s="179" t="s">
        <v>40</v>
      </c>
      <c r="C7" s="179">
        <v>15</v>
      </c>
      <c r="D7" s="179">
        <v>14</v>
      </c>
      <c r="E7" s="179">
        <v>13</v>
      </c>
      <c r="F7" s="179">
        <v>12</v>
      </c>
      <c r="G7" s="179">
        <v>11</v>
      </c>
      <c r="H7" s="179">
        <v>10</v>
      </c>
      <c r="I7" s="179">
        <v>9</v>
      </c>
      <c r="J7" s="179">
        <v>8</v>
      </c>
      <c r="K7" s="179">
        <v>7</v>
      </c>
      <c r="L7" s="179">
        <v>6</v>
      </c>
      <c r="M7" s="179">
        <v>5</v>
      </c>
      <c r="N7" s="179">
        <v>4</v>
      </c>
      <c r="O7" s="179">
        <v>3</v>
      </c>
      <c r="P7" s="179">
        <v>2</v>
      </c>
      <c r="Q7" s="179">
        <v>1</v>
      </c>
    </row>
  </sheetData>
  <mergeCells count="1">
    <mergeCell ref="A1:Q1"/>
  </mergeCells>
  <phoneticPr fontId="1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Ком</vt:lpstr>
      <vt:lpstr>Особ.рез.</vt:lpstr>
      <vt:lpstr>Чол-сітка</vt:lpstr>
      <vt:lpstr>Жін-табл</vt:lpstr>
      <vt:lpstr>список</vt:lpstr>
      <vt:lpstr>Бали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2019-04-17T15:13:40Z</cp:lastPrinted>
  <dcterms:created xsi:type="dcterms:W3CDTF">2016-05-20T11:06:26Z</dcterms:created>
  <dcterms:modified xsi:type="dcterms:W3CDTF">2019-04-17T18:34:31Z</dcterms:modified>
</cp:coreProperties>
</file>