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308" tabRatio="757" activeTab="0"/>
  </bookViews>
  <sheets>
    <sheet name="Командний протокол" sheetId="1" r:id="rId1"/>
    <sheet name="Сітка змагань" sheetId="2" r:id="rId2"/>
    <sheet name="Протокол змагань" sheetId="3" r:id="rId3"/>
    <sheet name="список учасників" sheetId="4" r:id="rId4"/>
  </sheets>
  <definedNames>
    <definedName name="valuevx">42.314159</definedName>
    <definedName name="_xlnm.Print_Area" localSheetId="1">'Сітка змагань'!$A$1:$M$41</definedName>
  </definedNames>
  <calcPr fullCalcOnLoad="1"/>
</workbook>
</file>

<file path=xl/sharedStrings.xml><?xml version="1.0" encoding="utf-8"?>
<sst xmlns="http://schemas.openxmlformats.org/spreadsheetml/2006/main" count="610" uniqueCount="243">
  <si>
    <t>Курс</t>
  </si>
  <si>
    <t>Місце</t>
  </si>
  <si>
    <t>№
з/п</t>
  </si>
  <si>
    <t>Прізвище, ім`я 
спортсмена</t>
  </si>
  <si>
    <t>Вид 
спорту</t>
  </si>
  <si>
    <t>Про-
грама</t>
  </si>
  <si>
    <t>Гру-
па</t>
  </si>
  <si>
    <t>Команда 1</t>
  </si>
  <si>
    <t>Команда 2</t>
  </si>
  <si>
    <t>Результат</t>
  </si>
  <si>
    <t>Сітка змагань</t>
  </si>
  <si>
    <t>Скорочення</t>
  </si>
  <si>
    <t>Головний суддя</t>
  </si>
  <si>
    <t>Головний секретар</t>
  </si>
  <si>
    <t xml:space="preserve">L-переможений </t>
  </si>
  <si>
    <t xml:space="preserve">W-переможець </t>
  </si>
  <si>
    <t>ННІ, 
факультет</t>
  </si>
  <si>
    <t>№
ННІ,
ф-ту</t>
  </si>
  <si>
    <t xml:space="preserve">L - переможений </t>
  </si>
  <si>
    <t>Напрямок підготовки</t>
  </si>
  <si>
    <t>3-4 місце</t>
  </si>
  <si>
    <t>Фінал</t>
  </si>
  <si>
    <t>-</t>
  </si>
  <si>
    <t>Факультет захисту рослин, біотехнологій та екології</t>
  </si>
  <si>
    <t>Факультет харчових технологій та управління якістю продукції АПК</t>
  </si>
  <si>
    <t>ЛСПГ</t>
  </si>
  <si>
    <t>Екон.</t>
  </si>
  <si>
    <t>Юрид.</t>
  </si>
  <si>
    <t>ТВБ</t>
  </si>
  <si>
    <t>КД</t>
  </si>
  <si>
    <t>МТ</t>
  </si>
  <si>
    <t>ЗВ</t>
  </si>
  <si>
    <t>Агро.</t>
  </si>
  <si>
    <t>АМ</t>
  </si>
  <si>
    <t>Вет.</t>
  </si>
  <si>
    <t>ІТ</t>
  </si>
  <si>
    <t>Горвний секретар</t>
  </si>
  <si>
    <t xml:space="preserve">Протокол командної першості </t>
  </si>
  <si>
    <t>1 тур</t>
  </si>
  <si>
    <t>2 тур</t>
  </si>
  <si>
    <t>4 тур</t>
  </si>
  <si>
    <t>Команда (ННІ, факультет)</t>
  </si>
  <si>
    <t xml:space="preserve">Юридичний факультет </t>
  </si>
  <si>
    <t xml:space="preserve">Місце </t>
  </si>
  <si>
    <t>L1</t>
  </si>
  <si>
    <t>L9</t>
  </si>
  <si>
    <t>L12</t>
  </si>
  <si>
    <t>L11</t>
  </si>
  <si>
    <t>L10</t>
  </si>
  <si>
    <t>W13</t>
  </si>
  <si>
    <t>W14</t>
  </si>
  <si>
    <t>W15</t>
  </si>
  <si>
    <t>W16</t>
  </si>
  <si>
    <t>W9</t>
  </si>
  <si>
    <t>W10</t>
  </si>
  <si>
    <t>W11</t>
  </si>
  <si>
    <t>W12</t>
  </si>
  <si>
    <t>W17</t>
  </si>
  <si>
    <t>W18</t>
  </si>
  <si>
    <t>W19</t>
  </si>
  <si>
    <t>W20</t>
  </si>
  <si>
    <t>W23</t>
  </si>
  <si>
    <t>L22</t>
  </si>
  <si>
    <t>L21</t>
  </si>
  <si>
    <t>W24</t>
  </si>
  <si>
    <t>W21</t>
  </si>
  <si>
    <t>W25</t>
  </si>
  <si>
    <t>W22</t>
  </si>
  <si>
    <t>W26</t>
  </si>
  <si>
    <t>L27</t>
  </si>
  <si>
    <t>L28</t>
  </si>
  <si>
    <t>W27</t>
  </si>
  <si>
    <t>W28</t>
  </si>
  <si>
    <t>Гуманітарно-педагогічний факультет</t>
  </si>
  <si>
    <t>ГП</t>
  </si>
  <si>
    <t>ЗРБЕ</t>
  </si>
  <si>
    <t>L8</t>
  </si>
  <si>
    <t>W1</t>
  </si>
  <si>
    <t>W2</t>
  </si>
  <si>
    <t>W3</t>
  </si>
  <si>
    <t>W4</t>
  </si>
  <si>
    <t>W5</t>
  </si>
  <si>
    <t>W6</t>
  </si>
  <si>
    <t>W7</t>
  </si>
  <si>
    <t>W8</t>
  </si>
  <si>
    <t>L2</t>
  </si>
  <si>
    <t>L3</t>
  </si>
  <si>
    <t>L4</t>
  </si>
  <si>
    <t>L5</t>
  </si>
  <si>
    <t>L6</t>
  </si>
  <si>
    <t>L7</t>
  </si>
  <si>
    <t>День</t>
  </si>
  <si>
    <t>Cпартакіада студентів НУБіП України 2017 - 2018 навчального року</t>
  </si>
  <si>
    <t>Спартакіада студентів НУБіП України 2017 - 2018 навчального року</t>
  </si>
  <si>
    <t>Економічний факультет</t>
  </si>
  <si>
    <t>Агробіологічний факультет</t>
  </si>
  <si>
    <t>Механіко-технологічний факультет</t>
  </si>
  <si>
    <t>Факультет конструювання та дизайну</t>
  </si>
  <si>
    <t>Факультет інформаційних технологій</t>
  </si>
  <si>
    <t>Факультет тваринництва та водних біоресурсів</t>
  </si>
  <si>
    <t xml:space="preserve">ННІ лісового і  садово-паркового  господарства </t>
  </si>
  <si>
    <t>Факультет аграрного  менеджменту</t>
  </si>
  <si>
    <t>Факультет ветеринарної медицини</t>
  </si>
  <si>
    <t>Факультет  землевпорядкування</t>
  </si>
  <si>
    <t>ННІ енергетики, автоматики і енергозбереження</t>
  </si>
  <si>
    <t>ПДО</t>
  </si>
  <si>
    <t xml:space="preserve"> - </t>
  </si>
  <si>
    <t>В.М. Прохніч</t>
  </si>
  <si>
    <t>ЕАЕ</t>
  </si>
  <si>
    <t>Тур</t>
  </si>
  <si>
    <t>ХТУЯ</t>
  </si>
  <si>
    <t xml:space="preserve"> 1 тур</t>
  </si>
  <si>
    <t xml:space="preserve"> 2 тур</t>
  </si>
  <si>
    <t>3 тур</t>
  </si>
  <si>
    <t>Список гравців команд</t>
  </si>
  <si>
    <t>Розклад та результати змагань</t>
  </si>
  <si>
    <t>Спартакіада студентів НУБіП України 2017-2018 навчального року</t>
  </si>
  <si>
    <t>№
гри</t>
  </si>
  <si>
    <t>1 день</t>
  </si>
  <si>
    <t>2 день</t>
  </si>
  <si>
    <t>3 день</t>
  </si>
  <si>
    <t>Навчальний корпус №3, ауд. 128</t>
  </si>
  <si>
    <t xml:space="preserve">Ш а ш к и </t>
  </si>
  <si>
    <t>В.П. Краснов</t>
  </si>
  <si>
    <t xml:space="preserve">ПДО </t>
  </si>
  <si>
    <t>29.11 Середа</t>
  </si>
  <si>
    <t>25.11 Вівторок</t>
  </si>
  <si>
    <t>30.11 четвер</t>
  </si>
  <si>
    <t>шашки</t>
  </si>
  <si>
    <t>Пермякова Ірина</t>
  </si>
  <si>
    <t>Шпоняк Анастасія</t>
  </si>
  <si>
    <t>Подрез Данило</t>
  </si>
  <si>
    <t>Степанюк Владислав</t>
  </si>
  <si>
    <t>Сокол Олександр</t>
  </si>
  <si>
    <t>ПМО</t>
  </si>
  <si>
    <t xml:space="preserve">Оржехівський Віталій </t>
  </si>
  <si>
    <t>Гришко Олег</t>
  </si>
  <si>
    <t>ТТ</t>
  </si>
  <si>
    <t>1ст</t>
  </si>
  <si>
    <t>Світличний Олександр</t>
  </si>
  <si>
    <t>Біла Яна</t>
  </si>
  <si>
    <t>АІ</t>
  </si>
  <si>
    <t>Яремчук Тетяна</t>
  </si>
  <si>
    <t>Роман Артем</t>
  </si>
  <si>
    <t>СР</t>
  </si>
  <si>
    <t>Сітко Анжеліка</t>
  </si>
  <si>
    <t>МВ</t>
  </si>
  <si>
    <t>СП</t>
  </si>
  <si>
    <t>Власенко Олег</t>
  </si>
  <si>
    <t>Негода Анастасія</t>
  </si>
  <si>
    <t>Чумаченко Андрій</t>
  </si>
  <si>
    <t>Максветов Тарас</t>
  </si>
  <si>
    <t>Бондарчук Анжела</t>
  </si>
  <si>
    <t>ЕП</t>
  </si>
  <si>
    <t>Лобода Віталій</t>
  </si>
  <si>
    <t>Сорочук Людмила</t>
  </si>
  <si>
    <t>Процик Богдан</t>
  </si>
  <si>
    <t>Присіч Михайло</t>
  </si>
  <si>
    <t>ТВППТ</t>
  </si>
  <si>
    <t>Сторож Костянтин</t>
  </si>
  <si>
    <t>Куцан Анна</t>
  </si>
  <si>
    <t>Таран Володимир</t>
  </si>
  <si>
    <t>Кліщова Юлія</t>
  </si>
  <si>
    <t>Яремчук Максим</t>
  </si>
  <si>
    <t>Козловець Павло</t>
  </si>
  <si>
    <t>КН</t>
  </si>
  <si>
    <t>КІ</t>
  </si>
  <si>
    <t>Буренко Ярослав</t>
  </si>
  <si>
    <r>
      <t>Ансеєв</t>
    </r>
    <r>
      <rPr>
        <sz val="12"/>
        <color indexed="8"/>
        <rFont val="Arial"/>
        <family val="2"/>
      </rPr>
      <t xml:space="preserve"> Андрій</t>
    </r>
  </si>
  <si>
    <t>Клименко Дмитро</t>
  </si>
  <si>
    <t>Дубіна Марина</t>
  </si>
  <si>
    <t>Екк</t>
  </si>
  <si>
    <t>Лендель Марина</t>
  </si>
  <si>
    <t>Сірко Андрій</t>
  </si>
  <si>
    <t>Семенюк Оксана</t>
  </si>
  <si>
    <t>Барабаш Володимир</t>
  </si>
  <si>
    <t>Синьоок Іван</t>
  </si>
  <si>
    <t>Борисенко Микита</t>
  </si>
  <si>
    <t>Дзюба В.</t>
  </si>
  <si>
    <t>Камінська К.</t>
  </si>
  <si>
    <t>ЗРЕБ</t>
  </si>
  <si>
    <t>М1</t>
  </si>
  <si>
    <t>Шевчук Василь</t>
  </si>
  <si>
    <t>Нікітченко Богдан</t>
  </si>
  <si>
    <t>Андрійчук Дмитро</t>
  </si>
  <si>
    <t>Мироненко Карина</t>
  </si>
  <si>
    <t>Назарук Лена</t>
  </si>
  <si>
    <t>Оліфер Богдана</t>
  </si>
  <si>
    <t>БЦІ</t>
  </si>
  <si>
    <t>МАШ</t>
  </si>
  <si>
    <t>ГМАШ</t>
  </si>
  <si>
    <t>Лесь Ярослав</t>
  </si>
  <si>
    <t>Журбенко Олександр</t>
  </si>
  <si>
    <t>Плюйко Олександр</t>
  </si>
  <si>
    <t>Березовський Максим</t>
  </si>
  <si>
    <t>Кива Віктор</t>
  </si>
  <si>
    <t>Авраменко Дарина</t>
  </si>
  <si>
    <t>Денисович Анастасія</t>
  </si>
  <si>
    <t>Чарквіані Тенгізі</t>
  </si>
  <si>
    <t>Ставничий Олег</t>
  </si>
  <si>
    <t>ЛГ</t>
  </si>
  <si>
    <t>2ст</t>
  </si>
  <si>
    <t>Брайко Богдана</t>
  </si>
  <si>
    <t>Симоненко Каріна</t>
  </si>
  <si>
    <t>Гольченко Адріана</t>
  </si>
  <si>
    <t>ВМ</t>
  </si>
  <si>
    <t>Екол</t>
  </si>
  <si>
    <t>Біот</t>
  </si>
  <si>
    <t xml:space="preserve"> 9-12 </t>
  </si>
  <si>
    <t xml:space="preserve"> 7-8 </t>
  </si>
  <si>
    <t xml:space="preserve"> 5-6 </t>
  </si>
  <si>
    <t>28-30.11.2017 р.</t>
  </si>
  <si>
    <t>№</t>
  </si>
  <si>
    <t xml:space="preserve">Головний суддя </t>
  </si>
  <si>
    <t>В. Прохніч</t>
  </si>
  <si>
    <t>Секретар</t>
  </si>
  <si>
    <t>В. Краснов</t>
  </si>
  <si>
    <t>В. Пархоменко</t>
  </si>
  <si>
    <t>Навчальний корпус №3, ауд. 128, 228</t>
  </si>
  <si>
    <t xml:space="preserve"> + </t>
  </si>
  <si>
    <t xml:space="preserve">3+ </t>
  </si>
  <si>
    <t>Худяк Наталія</t>
  </si>
  <si>
    <t>Висіданко Анастасія</t>
  </si>
  <si>
    <t>Павленко Жанна</t>
  </si>
  <si>
    <t>Павленко Яна</t>
  </si>
  <si>
    <t>Горпиненко Олег</t>
  </si>
  <si>
    <t>Аргіров Андрій</t>
  </si>
  <si>
    <t>Марцинюк Ярослав</t>
  </si>
  <si>
    <t>Воронкова Христина</t>
  </si>
  <si>
    <t>Онищук Микола</t>
  </si>
  <si>
    <t>Шатило Андрій</t>
  </si>
  <si>
    <t>Бондар Генадій</t>
  </si>
  <si>
    <t>Гаража Альона</t>
  </si>
  <si>
    <t>Агро</t>
  </si>
  <si>
    <t>Іванов Володимир</t>
  </si>
  <si>
    <t xml:space="preserve"> 7-8</t>
  </si>
  <si>
    <t xml:space="preserve"> 5-6</t>
  </si>
  <si>
    <t>ж</t>
  </si>
  <si>
    <t>Булан Павло</t>
  </si>
  <si>
    <t>Пачковський Дмитро</t>
  </si>
  <si>
    <t>Хітрих Ірина</t>
  </si>
  <si>
    <t>Лось Ірина</t>
  </si>
  <si>
    <t>Скунць Юлія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</si>
</sst>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dd/mm/yy;@"/>
    <numFmt numFmtId="174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4"/>
      <color indexed="55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6"/>
      <color indexed="56"/>
      <name val="Arial"/>
      <family val="2"/>
    </font>
    <font>
      <sz val="16"/>
      <color indexed="9"/>
      <name val="Arial"/>
      <family val="2"/>
    </font>
    <font>
      <b/>
      <sz val="24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20"/>
      <color indexed="9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8"/>
      <color indexed="56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Tahoma"/>
      <family val="2"/>
    </font>
    <font>
      <b/>
      <sz val="14"/>
      <color indexed="2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hair"/>
      <right/>
      <top style="hair"/>
      <bottom style="medium"/>
    </border>
    <border>
      <left/>
      <right style="medium"/>
      <top style="medium"/>
      <bottom/>
    </border>
    <border>
      <left style="hair"/>
      <right/>
      <top/>
      <bottom/>
    </border>
    <border>
      <left style="hair"/>
      <right style="medium"/>
      <top style="hair"/>
      <bottom style="medium"/>
    </border>
    <border>
      <left/>
      <right style="medium"/>
      <top/>
      <bottom/>
    </border>
    <border>
      <left style="hair"/>
      <right style="hair"/>
      <top style="hair"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/>
      <right style="medium"/>
      <top/>
      <bottom style="medium"/>
    </border>
    <border>
      <left/>
      <right/>
      <top style="medium"/>
      <bottom/>
    </border>
    <border>
      <left style="medium"/>
      <right style="hair"/>
      <top style="hair"/>
      <bottom style="medium"/>
    </border>
    <border>
      <left/>
      <right/>
      <top style="hair"/>
      <bottom style="medium"/>
    </border>
    <border>
      <left style="medium"/>
      <right/>
      <top/>
      <bottom/>
    </border>
    <border>
      <left style="medium"/>
      <right style="hair"/>
      <top/>
      <bottom style="medium"/>
    </border>
    <border>
      <left/>
      <right style="hair"/>
      <top/>
      <bottom/>
    </border>
    <border>
      <left style="thin"/>
      <right style="thin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/>
      <bottom style="dotted"/>
    </border>
    <border>
      <left style="dotted"/>
      <right style="thin"/>
      <top style="dotted"/>
      <bottom style="dotted"/>
    </border>
    <border>
      <left style="dotted"/>
      <right style="thin"/>
      <top/>
      <bottom style="dotted"/>
    </border>
    <border>
      <left style="dotted"/>
      <right style="dotted"/>
      <top style="dotted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7" fillId="0" borderId="0" xfId="54" applyFont="1" applyAlignment="1">
      <alignment horizontal="center" vertical="center"/>
      <protection/>
    </xf>
    <xf numFmtId="0" fontId="8" fillId="0" borderId="0" xfId="54" applyFont="1">
      <alignment/>
      <protection/>
    </xf>
    <xf numFmtId="0" fontId="3" fillId="0" borderId="0" xfId="54" applyFont="1">
      <alignment/>
      <protection/>
    </xf>
    <xf numFmtId="0" fontId="5" fillId="0" borderId="0" xfId="54" applyFont="1" applyAlignment="1">
      <alignment horizontal="center" vertical="center"/>
      <protection/>
    </xf>
    <xf numFmtId="0" fontId="8" fillId="0" borderId="0" xfId="54" applyFont="1" applyBorder="1">
      <alignment/>
      <protection/>
    </xf>
    <xf numFmtId="0" fontId="7" fillId="0" borderId="0" xfId="54" applyFont="1">
      <alignment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0" fontId="6" fillId="0" borderId="0" xfId="54" applyFont="1" applyAlignment="1">
      <alignment horizontal="center" vertical="center"/>
      <protection/>
    </xf>
    <xf numFmtId="0" fontId="9" fillId="0" borderId="0" xfId="54" applyFont="1" applyAlignment="1">
      <alignment horizontal="left"/>
      <protection/>
    </xf>
    <xf numFmtId="0" fontId="4" fillId="0" borderId="0" xfId="54" applyFont="1" applyAlignment="1">
      <alignment horizontal="center" vertical="center"/>
      <protection/>
    </xf>
    <xf numFmtId="0" fontId="9" fillId="0" borderId="0" xfId="54" applyFont="1">
      <alignment/>
      <protection/>
    </xf>
    <xf numFmtId="0" fontId="3" fillId="0" borderId="0" xfId="54" applyFont="1" applyAlignment="1">
      <alignment horizontal="center" vertical="center"/>
      <protection/>
    </xf>
    <xf numFmtId="0" fontId="8" fillId="0" borderId="0" xfId="54" applyFont="1" applyAlignment="1">
      <alignment horizontal="left"/>
      <protection/>
    </xf>
    <xf numFmtId="0" fontId="10" fillId="0" borderId="0" xfId="0" applyFont="1" applyAlignment="1">
      <alignment/>
    </xf>
    <xf numFmtId="0" fontId="3" fillId="0" borderId="0" xfId="54" applyFont="1" applyBorder="1" applyAlignment="1">
      <alignment/>
      <protection/>
    </xf>
    <xf numFmtId="0" fontId="11" fillId="0" borderId="10" xfId="54" applyFont="1" applyFill="1" applyBorder="1" applyAlignment="1">
      <alignment horizontal="center" vertical="center"/>
      <protection/>
    </xf>
    <xf numFmtId="1" fontId="8" fillId="0" borderId="0" xfId="54" applyNumberFormat="1" applyFont="1" applyBorder="1" applyAlignment="1">
      <alignment horizontal="center" vertical="center"/>
      <protection/>
    </xf>
    <xf numFmtId="0" fontId="3" fillId="0" borderId="0" xfId="54" applyFont="1" applyBorder="1">
      <alignment/>
      <protection/>
    </xf>
    <xf numFmtId="0" fontId="3" fillId="0" borderId="0" xfId="54" applyFont="1" applyBorder="1" applyAlignment="1">
      <alignment horizontal="center" vertical="center"/>
      <protection/>
    </xf>
    <xf numFmtId="0" fontId="11" fillId="0" borderId="0" xfId="54" applyFont="1" applyAlignment="1">
      <alignment horizontal="center"/>
      <protection/>
    </xf>
    <xf numFmtId="0" fontId="11" fillId="0" borderId="0" xfId="54" applyFont="1">
      <alignment/>
      <protection/>
    </xf>
    <xf numFmtId="0" fontId="15" fillId="0" borderId="0" xfId="54" applyFont="1" applyFill="1" applyAlignment="1">
      <alignment horizontal="center" vertical="center"/>
      <protection/>
    </xf>
    <xf numFmtId="1" fontId="8" fillId="0" borderId="11" xfId="54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/>
    </xf>
    <xf numFmtId="0" fontId="11" fillId="0" borderId="0" xfId="54" applyFont="1" applyAlignment="1">
      <alignment horizontal="center" vertical="center"/>
      <protection/>
    </xf>
    <xf numFmtId="0" fontId="17" fillId="0" borderId="0" xfId="0" applyFont="1" applyAlignment="1">
      <alignment/>
    </xf>
    <xf numFmtId="0" fontId="18" fillId="0" borderId="0" xfId="54" applyFont="1" applyBorder="1" applyAlignment="1">
      <alignment horizontal="center"/>
      <protection/>
    </xf>
    <xf numFmtId="173" fontId="18" fillId="0" borderId="0" xfId="54" applyNumberFormat="1" applyFont="1" applyBorder="1" applyAlignment="1">
      <alignment horizontal="left" vertical="center"/>
      <protection/>
    </xf>
    <xf numFmtId="1" fontId="3" fillId="0" borderId="0" xfId="54" applyNumberFormat="1" applyFont="1" applyBorder="1" applyAlignment="1">
      <alignment horizontal="center" vertical="center"/>
      <protection/>
    </xf>
    <xf numFmtId="0" fontId="16" fillId="0" borderId="0" xfId="54" applyFont="1">
      <alignment/>
      <protection/>
    </xf>
    <xf numFmtId="0" fontId="24" fillId="0" borderId="0" xfId="54" applyNumberFormat="1" applyFont="1" applyAlignment="1">
      <alignment horizontal="center"/>
      <protection/>
    </xf>
    <xf numFmtId="0" fontId="24" fillId="0" borderId="0" xfId="54" applyFont="1" applyAlignment="1">
      <alignment horizontal="center"/>
      <protection/>
    </xf>
    <xf numFmtId="0" fontId="25" fillId="0" borderId="0" xfId="54" applyFont="1" applyAlignment="1">
      <alignment horizontal="center" vertical="center"/>
      <protection/>
    </xf>
    <xf numFmtId="0" fontId="25" fillId="0" borderId="0" xfId="54" applyFont="1" applyAlignment="1">
      <alignment horizontal="center"/>
      <protection/>
    </xf>
    <xf numFmtId="0" fontId="25" fillId="0" borderId="0" xfId="54" applyFont="1">
      <alignment/>
      <protection/>
    </xf>
    <xf numFmtId="0" fontId="26" fillId="0" borderId="0" xfId="54" applyFont="1" applyAlignment="1">
      <alignment horizontal="center"/>
      <protection/>
    </xf>
    <xf numFmtId="0" fontId="5" fillId="32" borderId="0" xfId="54" applyFont="1" applyFill="1" applyAlignment="1">
      <alignment horizontal="left"/>
      <protection/>
    </xf>
    <xf numFmtId="0" fontId="4" fillId="32" borderId="0" xfId="54" applyFont="1" applyFill="1" applyAlignment="1">
      <alignment horizontal="center" vertical="center"/>
      <protection/>
    </xf>
    <xf numFmtId="0" fontId="23" fillId="32" borderId="0" xfId="54" applyNumberFormat="1" applyFont="1" applyFill="1" applyAlignment="1">
      <alignment horizontal="center"/>
      <protection/>
    </xf>
    <xf numFmtId="0" fontId="6" fillId="32" borderId="0" xfId="54" applyFont="1" applyFill="1" applyAlignment="1">
      <alignment horizontal="center" vertical="center"/>
      <protection/>
    </xf>
    <xf numFmtId="0" fontId="25" fillId="32" borderId="0" xfId="54" applyFont="1" applyFill="1" applyAlignment="1">
      <alignment horizontal="center" vertical="center"/>
      <protection/>
    </xf>
    <xf numFmtId="0" fontId="12" fillId="32" borderId="0" xfId="54" applyFont="1" applyFill="1" applyAlignment="1">
      <alignment horizontal="right" vertical="center"/>
      <protection/>
    </xf>
    <xf numFmtId="0" fontId="28" fillId="32" borderId="0" xfId="54" applyFont="1" applyFill="1" applyAlignment="1">
      <alignment horizontal="center" vertical="center"/>
      <protection/>
    </xf>
    <xf numFmtId="0" fontId="14" fillId="32" borderId="0" xfId="54" applyFont="1" applyFill="1" applyAlignment="1">
      <alignment horizontal="right" vertical="center"/>
      <protection/>
    </xf>
    <xf numFmtId="0" fontId="12" fillId="32" borderId="0" xfId="54" applyFont="1" applyFill="1">
      <alignment/>
      <protection/>
    </xf>
    <xf numFmtId="0" fontId="12" fillId="32" borderId="0" xfId="0" applyFont="1" applyFill="1" applyAlignment="1">
      <alignment vertical="center"/>
    </xf>
    <xf numFmtId="0" fontId="12" fillId="32" borderId="0" xfId="0" applyFont="1" applyFill="1" applyAlignment="1">
      <alignment horizontal="center" vertical="center"/>
    </xf>
    <xf numFmtId="0" fontId="14" fillId="32" borderId="0" xfId="54" applyFont="1" applyFill="1" applyAlignment="1">
      <alignment horizontal="center"/>
      <protection/>
    </xf>
    <xf numFmtId="0" fontId="14" fillId="32" borderId="0" xfId="54" applyFont="1" applyFill="1" applyAlignment="1">
      <alignment horizontal="center" vertical="center"/>
      <protection/>
    </xf>
    <xf numFmtId="0" fontId="9" fillId="32" borderId="0" xfId="54" applyFont="1" applyFill="1">
      <alignment/>
      <protection/>
    </xf>
    <xf numFmtId="0" fontId="8" fillId="32" borderId="0" xfId="54" applyFont="1" applyFill="1">
      <alignment/>
      <protection/>
    </xf>
    <xf numFmtId="0" fontId="22" fillId="32" borderId="0" xfId="0" applyFont="1" applyFill="1" applyAlignment="1">
      <alignment horizontal="center" vertical="center"/>
    </xf>
    <xf numFmtId="0" fontId="6" fillId="32" borderId="0" xfId="54" applyFont="1" applyFill="1">
      <alignment/>
      <protection/>
    </xf>
    <xf numFmtId="0" fontId="24" fillId="32" borderId="0" xfId="54" applyNumberFormat="1" applyFont="1" applyFill="1" applyAlignment="1">
      <alignment horizontal="center"/>
      <protection/>
    </xf>
    <xf numFmtId="0" fontId="25" fillId="32" borderId="0" xfId="54" applyFont="1" applyFill="1" applyAlignment="1">
      <alignment horizontal="center"/>
      <protection/>
    </xf>
    <xf numFmtId="0" fontId="25" fillId="32" borderId="0" xfId="54" applyFont="1" applyFill="1">
      <alignment/>
      <protection/>
    </xf>
    <xf numFmtId="0" fontId="7" fillId="32" borderId="0" xfId="54" applyFont="1" applyFill="1">
      <alignment/>
      <protection/>
    </xf>
    <xf numFmtId="0" fontId="9" fillId="32" borderId="0" xfId="54" applyFont="1" applyFill="1" applyAlignment="1">
      <alignment horizontal="right" vertical="center"/>
      <protection/>
    </xf>
    <xf numFmtId="0" fontId="29" fillId="32" borderId="0" xfId="54" applyFont="1" applyFill="1" applyAlignment="1">
      <alignment horizontal="center" vertical="center"/>
      <protection/>
    </xf>
    <xf numFmtId="0" fontId="13" fillId="32" borderId="0" xfId="0" applyFont="1" applyFill="1" applyAlignment="1">
      <alignment vertical="center"/>
    </xf>
    <xf numFmtId="0" fontId="13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8" fillId="32" borderId="0" xfId="54" applyFont="1" applyFill="1" applyBorder="1">
      <alignment/>
      <protection/>
    </xf>
    <xf numFmtId="0" fontId="9" fillId="32" borderId="0" xfId="54" applyFont="1" applyFill="1" applyBorder="1">
      <alignment/>
      <protection/>
    </xf>
    <xf numFmtId="12" fontId="6" fillId="32" borderId="0" xfId="0" applyNumberFormat="1" applyFont="1" applyFill="1" applyAlignment="1">
      <alignment horizontal="center" vertical="center"/>
    </xf>
    <xf numFmtId="0" fontId="4" fillId="32" borderId="12" xfId="54" applyFont="1" applyFill="1" applyBorder="1" applyAlignment="1">
      <alignment horizontal="center" vertical="center"/>
      <protection/>
    </xf>
    <xf numFmtId="0" fontId="23" fillId="32" borderId="13" xfId="54" applyNumberFormat="1" applyFont="1" applyFill="1" applyBorder="1" applyAlignment="1">
      <alignment horizontal="center"/>
      <protection/>
    </xf>
    <xf numFmtId="0" fontId="5" fillId="32" borderId="0" xfId="54" applyFont="1" applyFill="1" applyAlignment="1">
      <alignment horizontal="center" vertical="center"/>
      <protection/>
    </xf>
    <xf numFmtId="0" fontId="7" fillId="32" borderId="0" xfId="54" applyFont="1" applyFill="1" applyBorder="1" applyAlignment="1">
      <alignment horizontal="center" vertical="center"/>
      <protection/>
    </xf>
    <xf numFmtId="0" fontId="20" fillId="32" borderId="0" xfId="54" applyFont="1" applyFill="1" applyBorder="1" applyAlignment="1">
      <alignment horizontal="right" vertical="center"/>
      <protection/>
    </xf>
    <xf numFmtId="0" fontId="23" fillId="32" borderId="14" xfId="54" applyNumberFormat="1" applyFont="1" applyFill="1" applyBorder="1" applyAlignment="1">
      <alignment horizontal="center"/>
      <protection/>
    </xf>
    <xf numFmtId="0" fontId="4" fillId="32" borderId="15" xfId="54" applyFont="1" applyFill="1" applyBorder="1" applyAlignment="1">
      <alignment horizontal="center" vertical="center"/>
      <protection/>
    </xf>
    <xf numFmtId="0" fontId="26" fillId="32" borderId="0" xfId="54" applyFont="1" applyFill="1" applyAlignment="1">
      <alignment horizontal="center"/>
      <protection/>
    </xf>
    <xf numFmtId="0" fontId="11" fillId="32" borderId="0" xfId="54" applyFont="1" applyFill="1">
      <alignment/>
      <protection/>
    </xf>
    <xf numFmtId="0" fontId="16" fillId="32" borderId="0" xfId="54" applyFont="1" applyFill="1" applyAlignment="1">
      <alignment horizontal="center"/>
      <protection/>
    </xf>
    <xf numFmtId="0" fontId="5" fillId="32" borderId="0" xfId="54" applyFont="1" applyFill="1" applyBorder="1" applyAlignment="1">
      <alignment horizontal="center" vertical="center"/>
      <protection/>
    </xf>
    <xf numFmtId="0" fontId="16" fillId="32" borderId="0" xfId="54" applyFont="1" applyFill="1" applyBorder="1">
      <alignment/>
      <protection/>
    </xf>
    <xf numFmtId="0" fontId="5" fillId="32" borderId="0" xfId="54" applyFont="1" applyFill="1">
      <alignment/>
      <protection/>
    </xf>
    <xf numFmtId="1" fontId="23" fillId="32" borderId="16" xfId="54" applyNumberFormat="1" applyFont="1" applyFill="1" applyBorder="1" applyAlignment="1">
      <alignment horizontal="center"/>
      <protection/>
    </xf>
    <xf numFmtId="0" fontId="25" fillId="32" borderId="17" xfId="54" applyFont="1" applyFill="1" applyBorder="1" applyAlignment="1">
      <alignment horizontal="center" vertical="center"/>
      <protection/>
    </xf>
    <xf numFmtId="0" fontId="4" fillId="32" borderId="0" xfId="54" applyFont="1" applyFill="1" applyBorder="1" applyAlignment="1">
      <alignment horizontal="center" vertical="center"/>
      <protection/>
    </xf>
    <xf numFmtId="0" fontId="23" fillId="32" borderId="18" xfId="54" applyNumberFormat="1" applyFont="1" applyFill="1" applyBorder="1" applyAlignment="1">
      <alignment horizontal="center" vertical="center"/>
      <protection/>
    </xf>
    <xf numFmtId="0" fontId="26" fillId="32" borderId="17" xfId="54" applyFont="1" applyFill="1" applyBorder="1" applyAlignment="1">
      <alignment horizontal="center" vertical="center"/>
      <protection/>
    </xf>
    <xf numFmtId="0" fontId="23" fillId="32" borderId="13" xfId="54" applyNumberFormat="1" applyFont="1" applyFill="1" applyBorder="1" applyAlignment="1">
      <alignment horizontal="center" vertical="center"/>
      <protection/>
    </xf>
    <xf numFmtId="0" fontId="4" fillId="32" borderId="19" xfId="54" applyFont="1" applyFill="1" applyBorder="1" applyAlignment="1">
      <alignment horizontal="center" vertical="center"/>
      <protection/>
    </xf>
    <xf numFmtId="0" fontId="4" fillId="32" borderId="20" xfId="54" applyFont="1" applyFill="1" applyBorder="1" applyAlignment="1">
      <alignment horizontal="center" vertical="center"/>
      <protection/>
    </xf>
    <xf numFmtId="0" fontId="24" fillId="32" borderId="0" xfId="54" applyFont="1" applyFill="1" applyBorder="1">
      <alignment/>
      <protection/>
    </xf>
    <xf numFmtId="0" fontId="20" fillId="32" borderId="0" xfId="54" applyFont="1" applyFill="1" applyBorder="1" applyAlignment="1">
      <alignment horizontal="left" vertical="center"/>
      <protection/>
    </xf>
    <xf numFmtId="0" fontId="27" fillId="32" borderId="17" xfId="54" applyFont="1" applyFill="1" applyBorder="1" applyAlignment="1">
      <alignment horizontal="center"/>
      <protection/>
    </xf>
    <xf numFmtId="0" fontId="16" fillId="32" borderId="17" xfId="54" applyFont="1" applyFill="1" applyBorder="1" applyAlignment="1">
      <alignment horizontal="center"/>
      <protection/>
    </xf>
    <xf numFmtId="0" fontId="14" fillId="32" borderId="0" xfId="54" applyFont="1" applyFill="1" applyBorder="1" applyAlignment="1">
      <alignment horizontal="center" vertical="center"/>
      <protection/>
    </xf>
    <xf numFmtId="0" fontId="9" fillId="32" borderId="17" xfId="54" applyFont="1" applyFill="1" applyBorder="1">
      <alignment/>
      <protection/>
    </xf>
    <xf numFmtId="1" fontId="23" fillId="32" borderId="13" xfId="54" applyNumberFormat="1" applyFont="1" applyFill="1" applyBorder="1" applyAlignment="1">
      <alignment horizontal="center" vertical="center"/>
      <protection/>
    </xf>
    <xf numFmtId="2" fontId="4" fillId="32" borderId="12" xfId="54" applyNumberFormat="1" applyFont="1" applyFill="1" applyBorder="1" applyAlignment="1">
      <alignment horizontal="center" vertical="center"/>
      <protection/>
    </xf>
    <xf numFmtId="0" fontId="26" fillId="32" borderId="17" xfId="54" applyFont="1" applyFill="1" applyBorder="1" applyAlignment="1">
      <alignment horizontal="center"/>
      <protection/>
    </xf>
    <xf numFmtId="0" fontId="4" fillId="32" borderId="21" xfId="54" applyFont="1" applyFill="1" applyBorder="1" applyAlignment="1">
      <alignment horizontal="center" vertical="center"/>
      <protection/>
    </xf>
    <xf numFmtId="0" fontId="24" fillId="32" borderId="0" xfId="54" applyFont="1" applyFill="1">
      <alignment/>
      <protection/>
    </xf>
    <xf numFmtId="0" fontId="26" fillId="32" borderId="22" xfId="54" applyFont="1" applyFill="1" applyBorder="1" applyAlignment="1">
      <alignment horizontal="center" vertical="center"/>
      <protection/>
    </xf>
    <xf numFmtId="0" fontId="20" fillId="32" borderId="17" xfId="54" applyFont="1" applyFill="1" applyBorder="1" applyAlignment="1">
      <alignment horizontal="left" vertical="center"/>
      <protection/>
    </xf>
    <xf numFmtId="0" fontId="26" fillId="32" borderId="0" xfId="54" applyFont="1" applyFill="1" applyBorder="1" applyAlignment="1">
      <alignment horizontal="center" vertical="center"/>
      <protection/>
    </xf>
    <xf numFmtId="0" fontId="16" fillId="32" borderId="17" xfId="54" applyFont="1" applyFill="1" applyBorder="1">
      <alignment/>
      <protection/>
    </xf>
    <xf numFmtId="1" fontId="23" fillId="32" borderId="23" xfId="54" applyNumberFormat="1" applyFont="1" applyFill="1" applyBorder="1" applyAlignment="1">
      <alignment horizontal="center" vertical="center"/>
      <protection/>
    </xf>
    <xf numFmtId="0" fontId="12" fillId="32" borderId="0" xfId="54" applyFont="1" applyFill="1" applyBorder="1" applyAlignment="1">
      <alignment horizontal="center" vertical="center"/>
      <protection/>
    </xf>
    <xf numFmtId="0" fontId="6" fillId="32" borderId="15" xfId="54" applyFont="1" applyFill="1" applyBorder="1" applyAlignment="1">
      <alignment horizontal="center" vertical="center"/>
      <protection/>
    </xf>
    <xf numFmtId="0" fontId="25" fillId="32" borderId="17" xfId="54" applyFont="1" applyFill="1" applyBorder="1">
      <alignment/>
      <protection/>
    </xf>
    <xf numFmtId="0" fontId="27" fillId="32" borderId="14" xfId="54" applyFont="1" applyFill="1" applyBorder="1" applyAlignment="1">
      <alignment horizontal="center" vertical="center"/>
      <protection/>
    </xf>
    <xf numFmtId="0" fontId="23" fillId="32" borderId="0" xfId="54" applyFont="1" applyFill="1" applyBorder="1" applyAlignment="1">
      <alignment horizontal="center"/>
      <protection/>
    </xf>
    <xf numFmtId="0" fontId="12" fillId="32" borderId="0" xfId="54" applyFont="1" applyFill="1" applyAlignment="1">
      <alignment horizontal="center" vertical="center"/>
      <protection/>
    </xf>
    <xf numFmtId="1" fontId="23" fillId="32" borderId="24" xfId="54" applyNumberFormat="1" applyFont="1" applyFill="1" applyBorder="1" applyAlignment="1">
      <alignment horizontal="center" vertical="center"/>
      <protection/>
    </xf>
    <xf numFmtId="0" fontId="24" fillId="32" borderId="14" xfId="54" applyFont="1" applyFill="1" applyBorder="1">
      <alignment/>
      <protection/>
    </xf>
    <xf numFmtId="0" fontId="23" fillId="32" borderId="17" xfId="54" applyFont="1" applyFill="1" applyBorder="1" applyAlignment="1">
      <alignment horizontal="center"/>
      <protection/>
    </xf>
    <xf numFmtId="0" fontId="23" fillId="32" borderId="18" xfId="54" applyNumberFormat="1" applyFont="1" applyFill="1" applyBorder="1" applyAlignment="1">
      <alignment horizontal="center"/>
      <protection/>
    </xf>
    <xf numFmtId="0" fontId="14" fillId="32" borderId="25" xfId="54" applyFont="1" applyFill="1" applyBorder="1" applyAlignment="1">
      <alignment horizontal="center" vertical="center"/>
      <protection/>
    </xf>
    <xf numFmtId="0" fontId="9" fillId="32" borderId="15" xfId="54" applyFont="1" applyFill="1" applyBorder="1">
      <alignment/>
      <protection/>
    </xf>
    <xf numFmtId="0" fontId="25" fillId="32" borderId="14" xfId="54" applyFont="1" applyFill="1" applyBorder="1" applyAlignment="1">
      <alignment horizontal="center" vertical="center"/>
      <protection/>
    </xf>
    <xf numFmtId="0" fontId="16" fillId="32" borderId="0" xfId="54" applyFont="1" applyFill="1" applyBorder="1" applyAlignment="1">
      <alignment horizontal="center"/>
      <protection/>
    </xf>
    <xf numFmtId="0" fontId="4" fillId="32" borderId="26" xfId="54" applyFont="1" applyFill="1" applyBorder="1" applyAlignment="1">
      <alignment horizontal="center" vertical="center"/>
      <protection/>
    </xf>
    <xf numFmtId="0" fontId="30" fillId="32" borderId="0" xfId="54" applyFont="1" applyFill="1" applyBorder="1" applyAlignment="1">
      <alignment horizontal="right" vertical="center"/>
      <protection/>
    </xf>
    <xf numFmtId="0" fontId="21" fillId="32" borderId="17" xfId="54" applyFont="1" applyFill="1" applyBorder="1" applyAlignment="1">
      <alignment horizontal="center"/>
      <protection/>
    </xf>
    <xf numFmtId="0" fontId="23" fillId="32" borderId="24" xfId="54" applyNumberFormat="1" applyFont="1" applyFill="1" applyBorder="1" applyAlignment="1">
      <alignment horizontal="center" vertical="center"/>
      <protection/>
    </xf>
    <xf numFmtId="0" fontId="5" fillId="32" borderId="0" xfId="54" applyFont="1" applyFill="1" applyBorder="1" applyAlignment="1">
      <alignment horizontal="right"/>
      <protection/>
    </xf>
    <xf numFmtId="1" fontId="16" fillId="32" borderId="0" xfId="54" applyNumberFormat="1" applyFont="1" applyFill="1" applyBorder="1" applyAlignment="1">
      <alignment/>
      <protection/>
    </xf>
    <xf numFmtId="0" fontId="7" fillId="32" borderId="0" xfId="54" applyFont="1" applyFill="1" applyAlignment="1">
      <alignment horizontal="center" vertical="center"/>
      <protection/>
    </xf>
    <xf numFmtId="0" fontId="26" fillId="32" borderId="0" xfId="54" applyFont="1" applyFill="1" applyAlignment="1">
      <alignment horizontal="center" vertical="center"/>
      <protection/>
    </xf>
    <xf numFmtId="0" fontId="5" fillId="32" borderId="0" xfId="54" applyFont="1" applyFill="1" applyAlignment="1">
      <alignment horizontal="center"/>
      <protection/>
    </xf>
    <xf numFmtId="0" fontId="26" fillId="32" borderId="0" xfId="54" applyFont="1" applyFill="1">
      <alignment/>
      <protection/>
    </xf>
    <xf numFmtId="0" fontId="11" fillId="32" borderId="0" xfId="54" applyFont="1" applyFill="1" applyAlignment="1">
      <alignment horizontal="center"/>
      <protection/>
    </xf>
    <xf numFmtId="0" fontId="16" fillId="32" borderId="0" xfId="54" applyFont="1" applyFill="1">
      <alignment/>
      <protection/>
    </xf>
    <xf numFmtId="0" fontId="9" fillId="32" borderId="0" xfId="54" applyFont="1" applyFill="1" applyAlignment="1">
      <alignment horizontal="left" vertical="center"/>
      <protection/>
    </xf>
    <xf numFmtId="0" fontId="9" fillId="32" borderId="0" xfId="54" applyFont="1" applyFill="1" applyAlignment="1">
      <alignment horizontal="left"/>
      <protection/>
    </xf>
    <xf numFmtId="0" fontId="11" fillId="32" borderId="0" xfId="54" applyFont="1" applyFill="1" applyAlignment="1">
      <alignment horizontal="center" vertical="center"/>
      <protection/>
    </xf>
    <xf numFmtId="0" fontId="16" fillId="32" borderId="27" xfId="54" applyFont="1" applyFill="1" applyBorder="1">
      <alignment/>
      <protection/>
    </xf>
    <xf numFmtId="0" fontId="32" fillId="32" borderId="0" xfId="54" applyFont="1" applyFill="1" applyBorder="1" applyAlignment="1">
      <alignment horizontal="center" vertical="center"/>
      <protection/>
    </xf>
    <xf numFmtId="0" fontId="9" fillId="0" borderId="17" xfId="54" applyFont="1" applyBorder="1">
      <alignment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54" applyFont="1" applyAlignment="1">
      <alignment horizontal="center" vertical="center"/>
      <protection/>
    </xf>
    <xf numFmtId="0" fontId="8" fillId="0" borderId="0" xfId="54" applyFont="1" applyAlignment="1">
      <alignment horizontal="center"/>
      <protection/>
    </xf>
    <xf numFmtId="49" fontId="8" fillId="0" borderId="0" xfId="54" applyNumberFormat="1" applyFont="1">
      <alignment/>
      <protection/>
    </xf>
    <xf numFmtId="0" fontId="33" fillId="0" borderId="0" xfId="0" applyFont="1" applyAlignment="1">
      <alignment horizontal="left" vertical="center"/>
    </xf>
    <xf numFmtId="0" fontId="8" fillId="0" borderId="28" xfId="54" applyFont="1" applyFill="1" applyBorder="1" applyAlignment="1">
      <alignment horizontal="center" vertical="center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left" vertical="center"/>
    </xf>
    <xf numFmtId="0" fontId="33" fillId="0" borderId="31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1" xfId="0" applyFont="1" applyBorder="1" applyAlignment="1">
      <alignment horizontal="left" vertical="center"/>
    </xf>
    <xf numFmtId="0" fontId="33" fillId="0" borderId="33" xfId="0" applyFont="1" applyBorder="1" applyAlignment="1">
      <alignment horizontal="center" vertical="center"/>
    </xf>
    <xf numFmtId="0" fontId="33" fillId="0" borderId="31" xfId="0" applyFont="1" applyBorder="1" applyAlignment="1">
      <alignment horizontal="left"/>
    </xf>
    <xf numFmtId="0" fontId="33" fillId="0" borderId="34" xfId="0" applyFont="1" applyBorder="1" applyAlignment="1">
      <alignment horizontal="center" vertical="center"/>
    </xf>
    <xf numFmtId="0" fontId="33" fillId="0" borderId="30" xfId="0" applyFont="1" applyBorder="1" applyAlignment="1">
      <alignment horizontal="left"/>
    </xf>
    <xf numFmtId="0" fontId="37" fillId="32" borderId="0" xfId="54" applyFont="1" applyFill="1" applyAlignment="1">
      <alignment horizontal="center"/>
      <protection/>
    </xf>
    <xf numFmtId="0" fontId="37" fillId="32" borderId="14" xfId="54" applyFont="1" applyFill="1" applyBorder="1" applyAlignment="1">
      <alignment horizontal="center"/>
      <protection/>
    </xf>
    <xf numFmtId="1" fontId="23" fillId="32" borderId="16" xfId="54" applyNumberFormat="1" applyFont="1" applyFill="1" applyBorder="1" applyAlignment="1">
      <alignment horizontal="center" vertical="center"/>
      <protection/>
    </xf>
    <xf numFmtId="1" fontId="23" fillId="32" borderId="24" xfId="54" applyNumberFormat="1" applyFont="1" applyFill="1" applyBorder="1" applyAlignment="1">
      <alignment horizontal="center"/>
      <protection/>
    </xf>
    <xf numFmtId="0" fontId="34" fillId="0" borderId="0" xfId="0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33" fillId="0" borderId="28" xfId="0" applyNumberFormat="1" applyFont="1" applyBorder="1" applyAlignment="1">
      <alignment horizontal="center" vertical="center"/>
    </xf>
    <xf numFmtId="49" fontId="33" fillId="0" borderId="30" xfId="0" applyNumberFormat="1" applyFont="1" applyBorder="1" applyAlignment="1">
      <alignment horizontal="center"/>
    </xf>
    <xf numFmtId="49" fontId="33" fillId="0" borderId="31" xfId="0" applyNumberFormat="1" applyFont="1" applyBorder="1" applyAlignment="1">
      <alignment horizontal="center"/>
    </xf>
    <xf numFmtId="49" fontId="33" fillId="0" borderId="0" xfId="0" applyNumberFormat="1" applyFont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3" fillId="0" borderId="31" xfId="0" applyNumberFormat="1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7" fillId="0" borderId="0" xfId="54" applyFont="1" applyBorder="1" applyAlignment="1">
      <alignment horizontal="center" vertical="center"/>
      <protection/>
    </xf>
    <xf numFmtId="0" fontId="19" fillId="0" borderId="0" xfId="54" applyFont="1" applyAlignment="1">
      <alignment horizontal="left" vertical="center"/>
      <protection/>
    </xf>
    <xf numFmtId="49" fontId="8" fillId="0" borderId="0" xfId="54" applyNumberFormat="1" applyFont="1" applyAlignment="1">
      <alignment horizontal="left"/>
      <protection/>
    </xf>
    <xf numFmtId="0" fontId="7" fillId="0" borderId="35" xfId="54" applyFont="1" applyFill="1" applyBorder="1" applyAlignment="1">
      <alignment horizontal="center"/>
      <protection/>
    </xf>
    <xf numFmtId="0" fontId="8" fillId="0" borderId="28" xfId="0" applyFont="1" applyBorder="1" applyAlignment="1">
      <alignment horizontal="left" vertical="center" wrapText="1"/>
    </xf>
    <xf numFmtId="1" fontId="31" fillId="0" borderId="36" xfId="54" applyNumberFormat="1" applyFont="1" applyBorder="1" applyAlignment="1">
      <alignment horizontal="center" vertical="center"/>
      <protection/>
    </xf>
    <xf numFmtId="0" fontId="33" fillId="0" borderId="37" xfId="54" applyFont="1" applyFill="1" applyBorder="1" applyAlignment="1">
      <alignment horizontal="center" vertical="center"/>
      <protection/>
    </xf>
    <xf numFmtId="0" fontId="16" fillId="0" borderId="28" xfId="54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left" vertical="center"/>
    </xf>
    <xf numFmtId="0" fontId="8" fillId="0" borderId="38" xfId="54" applyFont="1" applyFill="1" applyBorder="1" applyAlignment="1">
      <alignment horizontal="center" vertical="center"/>
      <protection/>
    </xf>
    <xf numFmtId="0" fontId="8" fillId="0" borderId="39" xfId="54" applyFont="1" applyFill="1" applyBorder="1" applyAlignment="1">
      <alignment horizontal="center" vertical="center"/>
      <protection/>
    </xf>
    <xf numFmtId="0" fontId="8" fillId="0" borderId="40" xfId="54" applyFont="1" applyFill="1" applyBorder="1" applyAlignment="1">
      <alignment horizontal="center" vertical="center" wrapText="1"/>
      <protection/>
    </xf>
    <xf numFmtId="0" fontId="16" fillId="3" borderId="0" xfId="54" applyFont="1" applyFill="1" applyAlignment="1">
      <alignment horizontal="center" vertical="center"/>
      <protection/>
    </xf>
    <xf numFmtId="0" fontId="16" fillId="33" borderId="0" xfId="54" applyFont="1" applyFill="1" applyAlignment="1">
      <alignment horizontal="center" vertical="center"/>
      <protection/>
    </xf>
    <xf numFmtId="0" fontId="16" fillId="34" borderId="0" xfId="54" applyFont="1" applyFill="1" applyAlignment="1">
      <alignment horizontal="center" vertical="center"/>
      <protection/>
    </xf>
    <xf numFmtId="0" fontId="20" fillId="34" borderId="0" xfId="54" applyFont="1" applyFill="1" applyBorder="1" applyAlignment="1">
      <alignment horizontal="right" vertical="center"/>
      <protection/>
    </xf>
    <xf numFmtId="0" fontId="20" fillId="34" borderId="0" xfId="54" applyFont="1" applyFill="1" applyBorder="1" applyAlignment="1">
      <alignment horizontal="left" vertical="center"/>
      <protection/>
    </xf>
    <xf numFmtId="0" fontId="8" fillId="0" borderId="37" xfId="54" applyFont="1" applyBorder="1" applyAlignment="1">
      <alignment horizontal="center" vertical="center"/>
      <protection/>
    </xf>
    <xf numFmtId="0" fontId="31" fillId="32" borderId="35" xfId="54" applyFont="1" applyFill="1" applyBorder="1" applyAlignment="1">
      <alignment horizontal="center" vertical="center" textRotation="90" wrapText="1"/>
      <protection/>
    </xf>
    <xf numFmtId="0" fontId="8" fillId="32" borderId="10" xfId="54" applyFont="1" applyFill="1" applyBorder="1" applyAlignment="1">
      <alignment horizontal="center" vertical="center"/>
      <protection/>
    </xf>
    <xf numFmtId="0" fontId="8" fillId="32" borderId="41" xfId="54" applyFont="1" applyFill="1" applyBorder="1" applyAlignment="1">
      <alignment horizontal="center" vertical="center"/>
      <protection/>
    </xf>
    <xf numFmtId="0" fontId="8" fillId="0" borderId="42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28" xfId="54" applyFont="1" applyFill="1" applyBorder="1" applyAlignment="1">
      <alignment horizontal="center" vertical="center"/>
      <protection/>
    </xf>
    <xf numFmtId="1" fontId="7" fillId="0" borderId="28" xfId="54" applyNumberFormat="1" applyFont="1" applyFill="1" applyBorder="1" applyAlignment="1">
      <alignment horizontal="center" vertical="center"/>
      <protection/>
    </xf>
    <xf numFmtId="1" fontId="7" fillId="0" borderId="10" xfId="54" applyNumberFormat="1" applyFont="1" applyFill="1" applyBorder="1" applyAlignment="1">
      <alignment horizontal="center" vertical="center"/>
      <protection/>
    </xf>
    <xf numFmtId="0" fontId="7" fillId="32" borderId="35" xfId="54" applyFont="1" applyFill="1" applyBorder="1" applyAlignment="1">
      <alignment horizontal="center"/>
      <protection/>
    </xf>
    <xf numFmtId="1" fontId="31" fillId="32" borderId="41" xfId="54" applyNumberFormat="1" applyFont="1" applyFill="1" applyBorder="1" applyAlignment="1">
      <alignment horizontal="center" vertical="center"/>
      <protection/>
    </xf>
    <xf numFmtId="0" fontId="33" fillId="32" borderId="35" xfId="54" applyFont="1" applyFill="1" applyBorder="1" applyAlignment="1">
      <alignment horizontal="center" vertical="center"/>
      <protection/>
    </xf>
    <xf numFmtId="0" fontId="11" fillId="32" borderId="10" xfId="54" applyFont="1" applyFill="1" applyBorder="1" applyAlignment="1">
      <alignment horizontal="center" vertical="center"/>
      <protection/>
    </xf>
    <xf numFmtId="1" fontId="8" fillId="32" borderId="11" xfId="54" applyNumberFormat="1" applyFont="1" applyFill="1" applyBorder="1" applyAlignment="1">
      <alignment horizontal="center" vertical="center"/>
      <protection/>
    </xf>
    <xf numFmtId="1" fontId="31" fillId="32" borderId="36" xfId="54" applyNumberFormat="1" applyFont="1" applyFill="1" applyBorder="1" applyAlignment="1">
      <alignment horizontal="center" vertical="center"/>
      <protection/>
    </xf>
    <xf numFmtId="0" fontId="16" fillId="32" borderId="28" xfId="54" applyFont="1" applyFill="1" applyBorder="1" applyAlignment="1">
      <alignment horizontal="center" vertical="center"/>
      <protection/>
    </xf>
    <xf numFmtId="0" fontId="33" fillId="32" borderId="37" xfId="54" applyFont="1" applyFill="1" applyBorder="1" applyAlignment="1">
      <alignment horizontal="center" vertical="center"/>
      <protection/>
    </xf>
    <xf numFmtId="0" fontId="33" fillId="32" borderId="37" xfId="54" applyNumberFormat="1" applyFont="1" applyFill="1" applyBorder="1" applyAlignment="1" applyProtection="1">
      <alignment horizontal="center" vertical="center"/>
      <protection hidden="1" locked="0"/>
    </xf>
    <xf numFmtId="0" fontId="7" fillId="32" borderId="43" xfId="54" applyFont="1" applyFill="1" applyBorder="1" applyAlignment="1">
      <alignment horizontal="center"/>
      <protection/>
    </xf>
    <xf numFmtId="1" fontId="31" fillId="32" borderId="44" xfId="54" applyNumberFormat="1" applyFont="1" applyFill="1" applyBorder="1" applyAlignment="1">
      <alignment horizontal="center" vertical="center"/>
      <protection/>
    </xf>
    <xf numFmtId="0" fontId="16" fillId="32" borderId="43" xfId="54" applyFont="1" applyFill="1" applyBorder="1" applyAlignment="1">
      <alignment horizontal="center" vertical="center"/>
      <protection/>
    </xf>
    <xf numFmtId="0" fontId="33" fillId="32" borderId="45" xfId="54" applyFont="1" applyFill="1" applyBorder="1" applyAlignment="1">
      <alignment horizontal="center" vertical="center"/>
      <protection/>
    </xf>
    <xf numFmtId="0" fontId="11" fillId="32" borderId="43" xfId="54" applyFont="1" applyFill="1" applyBorder="1" applyAlignment="1">
      <alignment horizontal="center" vertical="center"/>
      <protection/>
    </xf>
    <xf numFmtId="1" fontId="8" fillId="32" borderId="46" xfId="54" applyNumberFormat="1" applyFont="1" applyFill="1" applyBorder="1" applyAlignment="1">
      <alignment horizontal="center" vertical="center"/>
      <protection/>
    </xf>
    <xf numFmtId="0" fontId="7" fillId="32" borderId="37" xfId="54" applyFont="1" applyFill="1" applyBorder="1" applyAlignment="1">
      <alignment horizontal="center"/>
      <protection/>
    </xf>
    <xf numFmtId="0" fontId="7" fillId="32" borderId="47" xfId="54" applyFont="1" applyFill="1" applyBorder="1" applyAlignment="1">
      <alignment horizontal="center"/>
      <protection/>
    </xf>
    <xf numFmtId="1" fontId="31" fillId="32" borderId="48" xfId="54" applyNumberFormat="1" applyFont="1" applyFill="1" applyBorder="1" applyAlignment="1">
      <alignment horizontal="center" vertical="center"/>
      <protection/>
    </xf>
    <xf numFmtId="0" fontId="11" fillId="32" borderId="49" xfId="54" applyFont="1" applyFill="1" applyBorder="1" applyAlignment="1">
      <alignment horizontal="center" vertical="center"/>
      <protection/>
    </xf>
    <xf numFmtId="1" fontId="8" fillId="32" borderId="50" xfId="54" applyNumberFormat="1" applyFont="1" applyFill="1" applyBorder="1" applyAlignment="1">
      <alignment horizontal="center" vertical="center"/>
      <protection/>
    </xf>
    <xf numFmtId="0" fontId="33" fillId="32" borderId="47" xfId="54" applyFont="1" applyFill="1" applyBorder="1" applyAlignment="1">
      <alignment horizontal="center" vertical="center"/>
      <protection/>
    </xf>
    <xf numFmtId="0" fontId="7" fillId="35" borderId="35" xfId="54" applyFont="1" applyFill="1" applyBorder="1" applyAlignment="1">
      <alignment horizontal="center"/>
      <protection/>
    </xf>
    <xf numFmtId="1" fontId="31" fillId="35" borderId="41" xfId="54" applyNumberFormat="1" applyFont="1" applyFill="1" applyBorder="1" applyAlignment="1">
      <alignment horizontal="center" vertical="center"/>
      <protection/>
    </xf>
    <xf numFmtId="0" fontId="16" fillId="35" borderId="10" xfId="54" applyFont="1" applyFill="1" applyBorder="1" applyAlignment="1">
      <alignment horizontal="center" vertical="center"/>
      <protection/>
    </xf>
    <xf numFmtId="0" fontId="33" fillId="35" borderId="35" xfId="54" applyFont="1" applyFill="1" applyBorder="1" applyAlignment="1">
      <alignment horizontal="center" vertical="center"/>
      <protection/>
    </xf>
    <xf numFmtId="0" fontId="11" fillId="35" borderId="10" xfId="54" applyFont="1" applyFill="1" applyBorder="1" applyAlignment="1">
      <alignment horizontal="center" vertical="center"/>
      <protection/>
    </xf>
    <xf numFmtId="1" fontId="8" fillId="35" borderId="11" xfId="54" applyNumberFormat="1" applyFont="1" applyFill="1" applyBorder="1" applyAlignment="1">
      <alignment horizontal="center" vertical="center"/>
      <protection/>
    </xf>
    <xf numFmtId="1" fontId="31" fillId="35" borderId="36" xfId="54" applyNumberFormat="1" applyFont="1" applyFill="1" applyBorder="1" applyAlignment="1">
      <alignment horizontal="center" vertical="center"/>
      <protection/>
    </xf>
    <xf numFmtId="0" fontId="16" fillId="35" borderId="28" xfId="54" applyFont="1" applyFill="1" applyBorder="1" applyAlignment="1">
      <alignment horizontal="center" vertical="center"/>
      <protection/>
    </xf>
    <xf numFmtId="0" fontId="33" fillId="35" borderId="37" xfId="54" applyFont="1" applyFill="1" applyBorder="1" applyAlignment="1">
      <alignment horizontal="center" vertical="center"/>
      <protection/>
    </xf>
    <xf numFmtId="0" fontId="7" fillId="35" borderId="51" xfId="54" applyFont="1" applyFill="1" applyBorder="1" applyAlignment="1">
      <alignment horizontal="center"/>
      <protection/>
    </xf>
    <xf numFmtId="1" fontId="31" fillId="35" borderId="52" xfId="54" applyNumberFormat="1" applyFont="1" applyFill="1" applyBorder="1" applyAlignment="1">
      <alignment horizontal="center" vertical="center"/>
      <protection/>
    </xf>
    <xf numFmtId="0" fontId="33" fillId="35" borderId="51" xfId="54" applyFont="1" applyFill="1" applyBorder="1" applyAlignment="1">
      <alignment horizontal="center" vertical="center"/>
      <protection/>
    </xf>
    <xf numFmtId="0" fontId="11" fillId="35" borderId="53" xfId="54" applyFont="1" applyFill="1" applyBorder="1" applyAlignment="1">
      <alignment horizontal="center" vertical="center"/>
      <protection/>
    </xf>
    <xf numFmtId="0" fontId="7" fillId="3" borderId="35" xfId="54" applyFont="1" applyFill="1" applyBorder="1" applyAlignment="1">
      <alignment horizontal="center"/>
      <protection/>
    </xf>
    <xf numFmtId="1" fontId="31" fillId="3" borderId="41" xfId="54" applyNumberFormat="1" applyFont="1" applyFill="1" applyBorder="1" applyAlignment="1">
      <alignment horizontal="center" vertical="center"/>
      <protection/>
    </xf>
    <xf numFmtId="0" fontId="16" fillId="3" borderId="28" xfId="54" applyFont="1" applyFill="1" applyBorder="1" applyAlignment="1">
      <alignment horizontal="center" vertical="center"/>
      <protection/>
    </xf>
    <xf numFmtId="0" fontId="33" fillId="3" borderId="37" xfId="54" applyFont="1" applyFill="1" applyBorder="1" applyAlignment="1">
      <alignment horizontal="center" vertical="center"/>
      <protection/>
    </xf>
    <xf numFmtId="0" fontId="11" fillId="3" borderId="10" xfId="54" applyFont="1" applyFill="1" applyBorder="1" applyAlignment="1">
      <alignment horizontal="center" vertical="center"/>
      <protection/>
    </xf>
    <xf numFmtId="1" fontId="8" fillId="3" borderId="11" xfId="54" applyNumberFormat="1" applyFont="1" applyFill="1" applyBorder="1" applyAlignment="1">
      <alignment horizontal="center" vertical="center"/>
      <protection/>
    </xf>
    <xf numFmtId="0" fontId="16" fillId="3" borderId="10" xfId="54" applyFont="1" applyFill="1" applyBorder="1" applyAlignment="1">
      <alignment horizontal="center" vertical="center"/>
      <protection/>
    </xf>
    <xf numFmtId="0" fontId="33" fillId="3" borderId="35" xfId="54" applyFont="1" applyFill="1" applyBorder="1" applyAlignment="1">
      <alignment horizontal="center" vertical="center"/>
      <protection/>
    </xf>
    <xf numFmtId="0" fontId="7" fillId="4" borderId="51" xfId="54" applyFont="1" applyFill="1" applyBorder="1" applyAlignment="1">
      <alignment horizontal="center"/>
      <protection/>
    </xf>
    <xf numFmtId="1" fontId="31" fillId="4" borderId="52" xfId="54" applyNumberFormat="1" applyFont="1" applyFill="1" applyBorder="1" applyAlignment="1">
      <alignment horizontal="center" vertical="center"/>
      <protection/>
    </xf>
    <xf numFmtId="0" fontId="16" fillId="4" borderId="53" xfId="54" applyFont="1" applyFill="1" applyBorder="1" applyAlignment="1">
      <alignment horizontal="center" vertical="center"/>
      <protection/>
    </xf>
    <xf numFmtId="0" fontId="33" fillId="4" borderId="51" xfId="54" applyFont="1" applyFill="1" applyBorder="1" applyAlignment="1">
      <alignment horizontal="center" vertical="center"/>
      <protection/>
    </xf>
    <xf numFmtId="0" fontId="11" fillId="4" borderId="53" xfId="54" applyFont="1" applyFill="1" applyBorder="1" applyAlignment="1">
      <alignment horizontal="center" vertical="center"/>
      <protection/>
    </xf>
    <xf numFmtId="1" fontId="8" fillId="4" borderId="54" xfId="54" applyNumberFormat="1" applyFont="1" applyFill="1" applyBorder="1" applyAlignment="1">
      <alignment horizontal="center" vertical="center"/>
      <protection/>
    </xf>
    <xf numFmtId="0" fontId="7" fillId="4" borderId="35" xfId="54" applyFont="1" applyFill="1" applyBorder="1" applyAlignment="1">
      <alignment horizontal="center"/>
      <protection/>
    </xf>
    <xf numFmtId="1" fontId="31" fillId="4" borderId="41" xfId="54" applyNumberFormat="1" applyFont="1" applyFill="1" applyBorder="1" applyAlignment="1">
      <alignment horizontal="center" vertical="center"/>
      <protection/>
    </xf>
    <xf numFmtId="0" fontId="16" fillId="4" borderId="28" xfId="54" applyFont="1" applyFill="1" applyBorder="1" applyAlignment="1">
      <alignment horizontal="center" vertical="center"/>
      <protection/>
    </xf>
    <xf numFmtId="0" fontId="33" fillId="4" borderId="37" xfId="54" applyFont="1" applyFill="1" applyBorder="1" applyAlignment="1">
      <alignment horizontal="center" vertical="center"/>
      <protection/>
    </xf>
    <xf numFmtId="0" fontId="11" fillId="4" borderId="10" xfId="54" applyFont="1" applyFill="1" applyBorder="1" applyAlignment="1">
      <alignment horizontal="center" vertical="center"/>
      <protection/>
    </xf>
    <xf numFmtId="1" fontId="8" fillId="4" borderId="11" xfId="54" applyNumberFormat="1" applyFont="1" applyFill="1" applyBorder="1" applyAlignment="1">
      <alignment horizontal="center" vertical="center"/>
      <protection/>
    </xf>
    <xf numFmtId="0" fontId="16" fillId="4" borderId="10" xfId="54" applyFont="1" applyFill="1" applyBorder="1" applyAlignment="1">
      <alignment horizontal="center" vertical="center"/>
      <protection/>
    </xf>
    <xf numFmtId="0" fontId="33" fillId="4" borderId="35" xfId="54" applyFont="1" applyFill="1" applyBorder="1" applyAlignment="1">
      <alignment horizontal="center" vertical="center"/>
      <protection/>
    </xf>
    <xf numFmtId="0" fontId="35" fillId="0" borderId="31" xfId="0" applyFont="1" applyBorder="1" applyAlignment="1">
      <alignment horizontal="left"/>
    </xf>
    <xf numFmtId="16" fontId="33" fillId="0" borderId="3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34" borderId="55" xfId="54" applyFont="1" applyFill="1" applyBorder="1" applyAlignment="1">
      <alignment horizontal="center" vertical="center"/>
      <protection/>
    </xf>
    <xf numFmtId="12" fontId="6" fillId="32" borderId="0" xfId="0" applyNumberFormat="1" applyFont="1" applyFill="1" applyAlignment="1">
      <alignment horizontal="center" vertical="center"/>
    </xf>
    <xf numFmtId="0" fontId="6" fillId="32" borderId="0" xfId="54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39" xfId="54" applyFont="1" applyBorder="1" applyAlignment="1">
      <alignment horizontal="center" vertical="center"/>
      <protection/>
    </xf>
    <xf numFmtId="0" fontId="8" fillId="0" borderId="56" xfId="54" applyFont="1" applyBorder="1" applyAlignment="1">
      <alignment horizontal="center" vertical="center"/>
      <protection/>
    </xf>
    <xf numFmtId="0" fontId="34" fillId="0" borderId="10" xfId="0" applyFont="1" applyBorder="1" applyAlignment="1">
      <alignment horizontal="center" vertical="center" textRotation="90"/>
    </xf>
    <xf numFmtId="0" fontId="34" fillId="0" borderId="28" xfId="0" applyFont="1" applyBorder="1" applyAlignment="1">
      <alignment horizontal="center" vertical="center" textRotation="90"/>
    </xf>
    <xf numFmtId="0" fontId="34" fillId="0" borderId="43" xfId="0" applyFont="1" applyBorder="1" applyAlignment="1">
      <alignment horizontal="center" vertical="center" textRotation="90"/>
    </xf>
    <xf numFmtId="20" fontId="31" fillId="0" borderId="57" xfId="54" applyNumberFormat="1" applyFont="1" applyFill="1" applyBorder="1" applyAlignment="1">
      <alignment horizontal="center" vertical="center" textRotation="90"/>
      <protection/>
    </xf>
    <xf numFmtId="20" fontId="31" fillId="0" borderId="58" xfId="54" applyNumberFormat="1" applyFont="1" applyFill="1" applyBorder="1" applyAlignment="1">
      <alignment horizontal="center" vertical="center" textRotation="90"/>
      <protection/>
    </xf>
    <xf numFmtId="20" fontId="31" fillId="0" borderId="35" xfId="54" applyNumberFormat="1" applyFont="1" applyFill="1" applyBorder="1" applyAlignment="1">
      <alignment horizontal="center" vertical="center" textRotation="90"/>
      <protection/>
    </xf>
    <xf numFmtId="20" fontId="31" fillId="0" borderId="59" xfId="54" applyNumberFormat="1" applyFont="1" applyFill="1" applyBorder="1" applyAlignment="1">
      <alignment horizontal="center" vertical="center" textRotation="90"/>
      <protection/>
    </xf>
    <xf numFmtId="20" fontId="31" fillId="0" borderId="60" xfId="54" applyNumberFormat="1" applyFont="1" applyFill="1" applyBorder="1" applyAlignment="1">
      <alignment horizontal="center" vertical="center" textRotation="90"/>
      <protection/>
    </xf>
    <xf numFmtId="20" fontId="31" fillId="0" borderId="49" xfId="54" applyNumberFormat="1" applyFont="1" applyFill="1" applyBorder="1" applyAlignment="1">
      <alignment horizontal="center" vertical="center" textRotation="90"/>
      <protection/>
    </xf>
    <xf numFmtId="0" fontId="8" fillId="0" borderId="61" xfId="54" applyFont="1" applyFill="1" applyBorder="1" applyAlignment="1">
      <alignment horizontal="center" vertical="center"/>
      <protection/>
    </xf>
    <xf numFmtId="0" fontId="8" fillId="0" borderId="40" xfId="54" applyFont="1" applyFill="1" applyBorder="1" applyAlignment="1">
      <alignment horizontal="center" vertical="center"/>
      <protection/>
    </xf>
    <xf numFmtId="16" fontId="34" fillId="0" borderId="59" xfId="0" applyNumberFormat="1" applyFont="1" applyBorder="1" applyAlignment="1">
      <alignment horizontal="center" vertical="center" textRotation="90"/>
    </xf>
    <xf numFmtId="0" fontId="34" fillId="0" borderId="60" xfId="0" applyFont="1" applyBorder="1" applyAlignment="1">
      <alignment horizontal="center" vertical="center" textRotation="90"/>
    </xf>
    <xf numFmtId="0" fontId="34" fillId="0" borderId="49" xfId="0" applyFont="1" applyBorder="1" applyAlignment="1">
      <alignment horizontal="center" vertical="center" textRotation="90"/>
    </xf>
    <xf numFmtId="16" fontId="34" fillId="0" borderId="53" xfId="0" applyNumberFormat="1" applyFont="1" applyBorder="1" applyAlignment="1">
      <alignment horizontal="center" vertical="center" textRotation="90" wrapText="1"/>
    </xf>
    <xf numFmtId="0" fontId="34" fillId="0" borderId="28" xfId="0" applyFont="1" applyBorder="1" applyAlignment="1">
      <alignment horizontal="center" vertical="center" textRotation="90" wrapText="1"/>
    </xf>
    <xf numFmtId="0" fontId="34" fillId="0" borderId="43" xfId="0" applyFont="1" applyBorder="1" applyAlignment="1">
      <alignment horizontal="center" vertical="center" textRotation="90" wrapText="1"/>
    </xf>
    <xf numFmtId="20" fontId="31" fillId="0" borderId="60" xfId="54" applyNumberFormat="1" applyFont="1" applyFill="1" applyBorder="1" applyAlignment="1">
      <alignment horizontal="center" vertical="center"/>
      <protection/>
    </xf>
    <xf numFmtId="20" fontId="31" fillId="0" borderId="49" xfId="54" applyNumberFormat="1" applyFont="1" applyFill="1" applyBorder="1" applyAlignment="1">
      <alignment horizontal="center" vertical="center"/>
      <protection/>
    </xf>
    <xf numFmtId="20" fontId="31" fillId="0" borderId="59" xfId="54" applyNumberFormat="1" applyFont="1" applyFill="1" applyBorder="1" applyAlignment="1">
      <alignment horizontal="center" vertical="center"/>
      <protection/>
    </xf>
    <xf numFmtId="20" fontId="31" fillId="0" borderId="10" xfId="54" applyNumberFormat="1" applyFont="1" applyFill="1" applyBorder="1" applyAlignment="1">
      <alignment horizontal="center" vertical="center"/>
      <protection/>
    </xf>
    <xf numFmtId="20" fontId="31" fillId="0" borderId="42" xfId="54" applyNumberFormat="1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8" fillId="0" borderId="42" xfId="54" applyFont="1" applyFill="1" applyBorder="1" applyAlignment="1">
      <alignment horizontal="center" vertical="center"/>
      <protection/>
    </xf>
    <xf numFmtId="1" fontId="7" fillId="0" borderId="62" xfId="54" applyNumberFormat="1" applyFont="1" applyFill="1" applyBorder="1" applyAlignment="1">
      <alignment horizontal="center" vertical="center"/>
      <protection/>
    </xf>
    <xf numFmtId="0" fontId="8" fillId="0" borderId="28" xfId="54" applyFont="1" applyFill="1" applyBorder="1" applyAlignment="1">
      <alignment horizontal="left" vertical="center" wrapText="1"/>
      <protection/>
    </xf>
    <xf numFmtId="174" fontId="8" fillId="32" borderId="46" xfId="54" applyNumberFormat="1" applyFont="1" applyFill="1" applyBorder="1" applyAlignment="1">
      <alignment horizontal="center" vertical="center"/>
      <protection/>
    </xf>
    <xf numFmtId="174" fontId="8" fillId="35" borderId="54" xfId="54" applyNumberFormat="1" applyFont="1" applyFill="1" applyBorder="1" applyAlignment="1">
      <alignment horizontal="center" vertical="center"/>
      <protection/>
    </xf>
    <xf numFmtId="174" fontId="8" fillId="32" borderId="11" xfId="54" applyNumberFormat="1" applyFont="1" applyFill="1" applyBorder="1" applyAlignment="1">
      <alignment horizontal="center" vertical="center"/>
      <protection/>
    </xf>
    <xf numFmtId="174" fontId="8" fillId="4" borderId="11" xfId="54" applyNumberFormat="1" applyFont="1" applyFill="1" applyBorder="1" applyAlignment="1">
      <alignment horizontal="center" vertical="center"/>
      <protection/>
    </xf>
    <xf numFmtId="174" fontId="8" fillId="32" borderId="50" xfId="54" applyNumberFormat="1" applyFont="1" applyFill="1" applyBorder="1" applyAlignment="1">
      <alignment horizontal="center" vertical="center"/>
      <protection/>
    </xf>
    <xf numFmtId="0" fontId="16" fillId="36" borderId="28" xfId="54" applyFont="1" applyFill="1" applyBorder="1" applyAlignment="1">
      <alignment horizontal="center" vertical="center"/>
      <protection/>
    </xf>
    <xf numFmtId="0" fontId="31" fillId="0" borderId="31" xfId="0" applyFont="1" applyBorder="1" applyAlignment="1">
      <alignment horizontal="left"/>
    </xf>
    <xf numFmtId="0" fontId="31" fillId="0" borderId="30" xfId="0" applyFont="1" applyBorder="1" applyAlignment="1">
      <alignment horizontal="left"/>
    </xf>
    <xf numFmtId="0" fontId="31" fillId="0" borderId="31" xfId="0" applyFont="1" applyBorder="1" applyAlignment="1">
      <alignment horizontal="left" vertical="center"/>
    </xf>
    <xf numFmtId="0" fontId="35" fillId="0" borderId="33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30</xdr:row>
      <xdr:rowOff>209550</xdr:rowOff>
    </xdr:from>
    <xdr:to>
      <xdr:col>10</xdr:col>
      <xdr:colOff>590550</xdr:colOff>
      <xdr:row>37</xdr:row>
      <xdr:rowOff>0</xdr:rowOff>
    </xdr:to>
    <xdr:pic>
      <xdr:nvPicPr>
        <xdr:cNvPr id="1" name="Picture 5" descr="DSC_2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029575"/>
          <a:ext cx="2295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Таблица3" displayName="Таблица3" ref="B6:E21" comment="" totalsRowShown="0">
  <tableColumns count="4">
    <tableColumn id="1" name="№"/>
    <tableColumn id="2" name="Команда (ННІ, факультет)"/>
    <tableColumn id="6" name="Скорочення"/>
    <tableColumn id="3" name="Місце 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="55" zoomScaleNormal="55" zoomScalePageLayoutView="55" workbookViewId="0" topLeftCell="A1">
      <selection activeCell="B4" sqref="B4:E4"/>
    </sheetView>
  </sheetViews>
  <sheetFormatPr defaultColWidth="9.140625" defaultRowHeight="15"/>
  <cols>
    <col min="1" max="1" width="2.00390625" style="2" customWidth="1"/>
    <col min="2" max="2" width="7.421875" style="2" customWidth="1"/>
    <col min="3" max="3" width="57.8515625" style="138" customWidth="1"/>
    <col min="4" max="4" width="16.140625" style="139" customWidth="1"/>
    <col min="5" max="5" width="12.28125" style="140" customWidth="1"/>
    <col min="6" max="6" width="9.140625" style="2" customWidth="1"/>
    <col min="7" max="7" width="17.00390625" style="2" customWidth="1"/>
    <col min="8" max="16384" width="9.140625" style="2" customWidth="1"/>
  </cols>
  <sheetData>
    <row r="1" spans="2:5" ht="18" customHeight="1">
      <c r="B1" s="264" t="s">
        <v>93</v>
      </c>
      <c r="C1" s="264"/>
      <c r="D1" s="264"/>
      <c r="E1" s="264"/>
    </row>
    <row r="2" spans="2:5" ht="27.75" customHeight="1">
      <c r="B2" s="265" t="s">
        <v>122</v>
      </c>
      <c r="C2" s="265"/>
      <c r="D2" s="265"/>
      <c r="E2" s="265"/>
    </row>
    <row r="3" spans="2:5" ht="17.25">
      <c r="B3" s="136" t="s">
        <v>218</v>
      </c>
      <c r="C3" s="137"/>
      <c r="E3" s="197" t="s">
        <v>211</v>
      </c>
    </row>
    <row r="4" spans="2:5" ht="17.25">
      <c r="B4" s="265" t="s">
        <v>37</v>
      </c>
      <c r="C4" s="265"/>
      <c r="D4" s="265"/>
      <c r="E4" s="265"/>
    </row>
    <row r="6" spans="2:5" s="138" customFormat="1" ht="54" customHeight="1">
      <c r="B6" s="193" t="s">
        <v>212</v>
      </c>
      <c r="C6" s="194" t="s">
        <v>41</v>
      </c>
      <c r="D6" s="194" t="s">
        <v>11</v>
      </c>
      <c r="E6" s="195" t="s">
        <v>43</v>
      </c>
    </row>
    <row r="7" spans="2:5" ht="30.75" customHeight="1">
      <c r="B7" s="192">
        <v>1</v>
      </c>
      <c r="C7" s="179" t="s">
        <v>94</v>
      </c>
      <c r="D7" s="142" t="s">
        <v>26</v>
      </c>
      <c r="E7" s="205">
        <v>1</v>
      </c>
    </row>
    <row r="8" spans="2:5" ht="30.75" customHeight="1">
      <c r="B8" s="192">
        <v>2</v>
      </c>
      <c r="C8" s="179" t="s">
        <v>96</v>
      </c>
      <c r="D8" s="142" t="s">
        <v>30</v>
      </c>
      <c r="E8" s="204">
        <v>2</v>
      </c>
    </row>
    <row r="9" spans="2:5" ht="30.75" customHeight="1">
      <c r="B9" s="192">
        <v>3</v>
      </c>
      <c r="C9" s="179" t="s">
        <v>97</v>
      </c>
      <c r="D9" s="142" t="s">
        <v>29</v>
      </c>
      <c r="E9" s="204">
        <v>3</v>
      </c>
    </row>
    <row r="10" spans="2:5" ht="30.75" customHeight="1">
      <c r="B10" s="192">
        <v>4</v>
      </c>
      <c r="C10" s="179" t="s">
        <v>95</v>
      </c>
      <c r="D10" s="142" t="s">
        <v>32</v>
      </c>
      <c r="E10" s="204">
        <v>4</v>
      </c>
    </row>
    <row r="11" spans="2:5" ht="30.75" customHeight="1">
      <c r="B11" s="192">
        <v>5</v>
      </c>
      <c r="C11" s="202" t="s">
        <v>100</v>
      </c>
      <c r="D11" s="142" t="s">
        <v>25</v>
      </c>
      <c r="E11" s="204" t="s">
        <v>210</v>
      </c>
    </row>
    <row r="12" spans="2:5" ht="30.75" customHeight="1">
      <c r="B12" s="192">
        <v>6</v>
      </c>
      <c r="C12" s="179" t="s">
        <v>99</v>
      </c>
      <c r="D12" s="142" t="s">
        <v>28</v>
      </c>
      <c r="E12" s="204" t="s">
        <v>210</v>
      </c>
    </row>
    <row r="13" spans="2:5" ht="35.25" customHeight="1">
      <c r="B13" s="192">
        <v>7</v>
      </c>
      <c r="C13" s="179" t="s">
        <v>101</v>
      </c>
      <c r="D13" s="142" t="s">
        <v>33</v>
      </c>
      <c r="E13" s="204" t="s">
        <v>209</v>
      </c>
    </row>
    <row r="14" spans="2:5" ht="35.25" customHeight="1">
      <c r="B14" s="192">
        <v>8</v>
      </c>
      <c r="C14" s="179" t="s">
        <v>102</v>
      </c>
      <c r="D14" s="142" t="s">
        <v>34</v>
      </c>
      <c r="E14" s="204" t="s">
        <v>209</v>
      </c>
    </row>
    <row r="15" spans="2:5" ht="30.75" customHeight="1">
      <c r="B15" s="192">
        <v>9</v>
      </c>
      <c r="C15" s="179" t="s">
        <v>103</v>
      </c>
      <c r="D15" s="142" t="s">
        <v>31</v>
      </c>
      <c r="E15" s="204" t="s">
        <v>208</v>
      </c>
    </row>
    <row r="16" spans="2:5" ht="30.75" customHeight="1">
      <c r="B16" s="192">
        <v>10</v>
      </c>
      <c r="C16" s="196" t="s">
        <v>73</v>
      </c>
      <c r="D16" s="296" t="s">
        <v>74</v>
      </c>
      <c r="E16" s="297" t="s">
        <v>208</v>
      </c>
    </row>
    <row r="17" spans="2:5" ht="33.75" customHeight="1">
      <c r="B17" s="192">
        <v>11</v>
      </c>
      <c r="C17" s="179" t="s">
        <v>98</v>
      </c>
      <c r="D17" s="142" t="s">
        <v>35</v>
      </c>
      <c r="E17" s="204" t="s">
        <v>208</v>
      </c>
    </row>
    <row r="18" spans="2:5" ht="35.25" customHeight="1">
      <c r="B18" s="192">
        <v>12</v>
      </c>
      <c r="C18" s="179" t="s">
        <v>23</v>
      </c>
      <c r="D18" s="142" t="s">
        <v>75</v>
      </c>
      <c r="E18" s="204" t="s">
        <v>208</v>
      </c>
    </row>
    <row r="19" spans="2:5" ht="33" customHeight="1">
      <c r="B19" s="192">
        <v>13</v>
      </c>
      <c r="C19" s="298" t="s">
        <v>42</v>
      </c>
      <c r="D19" s="203" t="s">
        <v>27</v>
      </c>
      <c r="E19" s="204" t="s">
        <v>106</v>
      </c>
    </row>
    <row r="20" spans="2:5" ht="34.5">
      <c r="B20" s="192">
        <v>14</v>
      </c>
      <c r="C20" s="298" t="s">
        <v>24</v>
      </c>
      <c r="D20" s="203" t="s">
        <v>110</v>
      </c>
      <c r="E20" s="204" t="s">
        <v>106</v>
      </c>
    </row>
    <row r="21" spans="2:5" ht="34.5">
      <c r="B21" s="192">
        <v>15</v>
      </c>
      <c r="C21" s="298" t="s">
        <v>104</v>
      </c>
      <c r="D21" s="203" t="s">
        <v>108</v>
      </c>
      <c r="E21" s="204" t="s">
        <v>106</v>
      </c>
    </row>
    <row r="23" spans="2:4" ht="24" customHeight="1">
      <c r="B23" s="2" t="s">
        <v>213</v>
      </c>
      <c r="D23" s="14" t="s">
        <v>214</v>
      </c>
    </row>
    <row r="24" spans="2:4" ht="24" customHeight="1">
      <c r="B24" s="2" t="s">
        <v>13</v>
      </c>
      <c r="D24" s="14" t="s">
        <v>216</v>
      </c>
    </row>
    <row r="25" spans="2:4" ht="24" customHeight="1">
      <c r="B25" s="2" t="s">
        <v>215</v>
      </c>
      <c r="D25" s="14" t="s">
        <v>217</v>
      </c>
    </row>
  </sheetData>
  <sheetProtection/>
  <mergeCells count="3">
    <mergeCell ref="B1:E1"/>
    <mergeCell ref="B2:E2"/>
    <mergeCell ref="B4:E4"/>
  </mergeCells>
  <printOptions/>
  <pageMargins left="0.47" right="0.25" top="0.51" bottom="0.61" header="0.3" footer="0.3"/>
  <pageSetup horizontalDpi="600" verticalDpi="600" orientation="portrait" paperSize="9" r:id="rId2"/>
  <headerFooter>
    <oddFooter>&amp;L&amp;Z&amp;F Лист: &amp;A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43"/>
  <sheetViews>
    <sheetView zoomScale="40" zoomScaleNormal="40" zoomScalePageLayoutView="0" workbookViewId="0" topLeftCell="A1">
      <selection activeCell="Z20" sqref="Z20"/>
    </sheetView>
  </sheetViews>
  <sheetFormatPr defaultColWidth="9.140625" defaultRowHeight="15"/>
  <cols>
    <col min="1" max="1" width="5.421875" style="6" customWidth="1"/>
    <col min="2" max="2" width="16.00390625" style="9" customWidth="1"/>
    <col min="3" max="3" width="8.421875" style="32" customWidth="1"/>
    <col min="4" max="4" width="16.00390625" style="9" customWidth="1"/>
    <col min="5" max="5" width="8.421875" style="34" customWidth="1"/>
    <col min="6" max="6" width="16.00390625" style="9" customWidth="1"/>
    <col min="7" max="7" width="8.421875" style="36" customWidth="1"/>
    <col min="8" max="8" width="16.00390625" style="9" customWidth="1"/>
    <col min="9" max="9" width="8.421875" style="2" customWidth="1"/>
    <col min="10" max="10" width="8.421875" style="1" customWidth="1"/>
    <col min="11" max="11" width="16.00390625" style="2" customWidth="1"/>
    <col min="12" max="12" width="8.421875" style="1" customWidth="1"/>
    <col min="13" max="13" width="16.00390625" style="12" customWidth="1"/>
    <col min="14" max="14" width="8.421875" style="2" customWidth="1"/>
    <col min="15" max="15" width="16.00390625" style="12" customWidth="1"/>
    <col min="16" max="16" width="8.421875" style="2" customWidth="1"/>
    <col min="17" max="17" width="16.00390625" style="12" customWidth="1"/>
    <col min="18" max="18" width="8.421875" style="2" customWidth="1"/>
    <col min="19" max="19" width="16.00390625" style="12" customWidth="1"/>
    <col min="20" max="16384" width="9.140625" style="2" customWidth="1"/>
  </cols>
  <sheetData>
    <row r="1" spans="1:19" ht="24">
      <c r="A1" s="38"/>
      <c r="B1" s="39"/>
      <c r="C1" s="40"/>
      <c r="D1" s="41"/>
      <c r="E1" s="42"/>
      <c r="F1" s="43"/>
      <c r="G1" s="44"/>
      <c r="H1" s="45"/>
      <c r="I1" s="46"/>
      <c r="J1" s="47"/>
      <c r="K1" s="48" t="s">
        <v>93</v>
      </c>
      <c r="L1" s="47"/>
      <c r="M1" s="47"/>
      <c r="N1" s="49"/>
      <c r="O1" s="50"/>
      <c r="P1" s="46"/>
      <c r="Q1" s="51"/>
      <c r="R1" s="52"/>
      <c r="S1" s="51"/>
    </row>
    <row r="2" spans="1:19" ht="27.75" customHeight="1">
      <c r="A2" s="38"/>
      <c r="B2" s="39"/>
      <c r="C2" s="40"/>
      <c r="D2" s="41"/>
      <c r="E2" s="42"/>
      <c r="F2" s="43"/>
      <c r="G2" s="44"/>
      <c r="H2" s="45"/>
      <c r="I2" s="48"/>
      <c r="J2" s="48"/>
      <c r="K2" s="53" t="s">
        <v>122</v>
      </c>
      <c r="L2" s="48"/>
      <c r="M2" s="48"/>
      <c r="N2" s="49"/>
      <c r="O2" s="50"/>
      <c r="P2" s="46"/>
      <c r="Q2" s="51"/>
      <c r="R2" s="52"/>
      <c r="S2" s="51"/>
    </row>
    <row r="3" spans="1:19" s="12" customFormat="1" ht="24">
      <c r="A3" s="54"/>
      <c r="B3" s="41"/>
      <c r="C3" s="55"/>
      <c r="D3" s="136" t="s">
        <v>121</v>
      </c>
      <c r="E3" s="56"/>
      <c r="F3" s="46"/>
      <c r="G3" s="57"/>
      <c r="H3" s="43"/>
      <c r="I3" s="47"/>
      <c r="J3" s="47"/>
      <c r="K3" s="47"/>
      <c r="L3" s="47"/>
      <c r="M3" s="47"/>
      <c r="N3" s="46"/>
      <c r="O3" s="51"/>
      <c r="P3" s="46"/>
      <c r="Q3" s="197" t="s">
        <v>211</v>
      </c>
      <c r="R3" s="51"/>
      <c r="S3" s="51"/>
    </row>
    <row r="4" spans="1:20" ht="21.75" customHeight="1">
      <c r="A4" s="58"/>
      <c r="B4" s="41" t="s">
        <v>38</v>
      </c>
      <c r="C4" s="55"/>
      <c r="D4" s="41"/>
      <c r="E4" s="42"/>
      <c r="F4" s="59"/>
      <c r="G4" s="60"/>
      <c r="H4" s="59"/>
      <c r="I4" s="52"/>
      <c r="J4" s="61"/>
      <c r="K4" s="62" t="s">
        <v>10</v>
      </c>
      <c r="L4" s="61"/>
      <c r="M4" s="63"/>
      <c r="N4" s="52"/>
      <c r="O4" s="41"/>
      <c r="P4" s="64"/>
      <c r="Q4" s="65"/>
      <c r="R4" s="64"/>
      <c r="S4" s="65"/>
      <c r="T4" s="5"/>
    </row>
    <row r="5" spans="1:20" ht="30.75" customHeight="1">
      <c r="A5" s="58"/>
      <c r="C5" s="55"/>
      <c r="D5" s="41" t="s">
        <v>39</v>
      </c>
      <c r="E5" s="42"/>
      <c r="F5" s="52"/>
      <c r="G5" s="60"/>
      <c r="H5" s="66"/>
      <c r="I5" s="52"/>
      <c r="J5" s="52"/>
      <c r="K5" s="62"/>
      <c r="L5" s="61"/>
      <c r="M5" s="52"/>
      <c r="N5" s="52"/>
      <c r="O5" s="52"/>
      <c r="P5" s="64"/>
      <c r="Q5" s="52"/>
      <c r="R5" s="64"/>
      <c r="S5" s="52"/>
      <c r="T5" s="5"/>
    </row>
    <row r="6" spans="1:20" ht="19.5" customHeight="1" thickBot="1">
      <c r="A6" s="58">
        <f>IF($N$43=TRUE,1,"")</f>
        <v>1</v>
      </c>
      <c r="B6" s="67" t="str">
        <f>'Протокол змагань'!E7</f>
        <v>Агро.</v>
      </c>
      <c r="C6" s="113" t="str">
        <f>'Протокол змагань'!H7</f>
        <v> + </v>
      </c>
      <c r="E6" s="42"/>
      <c r="F6" s="41"/>
      <c r="G6" s="57"/>
      <c r="H6" s="41"/>
      <c r="I6" s="52"/>
      <c r="J6" s="69"/>
      <c r="K6" s="51"/>
      <c r="L6" s="70"/>
      <c r="M6" s="65"/>
      <c r="N6" s="52"/>
      <c r="O6" s="51"/>
      <c r="P6" s="52"/>
      <c r="Q6" s="51"/>
      <c r="R6" s="268" t="s">
        <v>39</v>
      </c>
      <c r="S6" s="268"/>
      <c r="T6" s="5"/>
    </row>
    <row r="7" spans="1:20" ht="19.5" customHeight="1" thickBot="1">
      <c r="A7" s="58"/>
      <c r="B7" s="71">
        <f>IF($N$42=TRUE,B3+1,"")</f>
        <v>1</v>
      </c>
      <c r="C7" s="72"/>
      <c r="D7" s="67" t="str">
        <f>'Протокол змагань'!E15</f>
        <v>Агро.</v>
      </c>
      <c r="E7" s="83">
        <f>'Протокол змагань'!H15</f>
        <v>1.5</v>
      </c>
      <c r="F7" s="66">
        <v>0.25</v>
      </c>
      <c r="G7" s="74"/>
      <c r="H7" s="39"/>
      <c r="I7" s="75"/>
      <c r="J7" s="69"/>
      <c r="K7" s="76"/>
      <c r="L7" s="77"/>
      <c r="M7" s="66">
        <v>0.25</v>
      </c>
      <c r="N7" s="64"/>
      <c r="O7" s="65"/>
      <c r="P7" s="64"/>
      <c r="Q7" s="41" t="s">
        <v>113</v>
      </c>
      <c r="R7" s="52"/>
      <c r="T7" s="5"/>
    </row>
    <row r="8" spans="1:20" ht="19.5" customHeight="1" thickBot="1">
      <c r="A8" s="79">
        <f>IF($N$43=TRUE,16,"")</f>
        <v>16</v>
      </c>
      <c r="B8" s="67" t="str">
        <f>'Протокол змагань'!F7</f>
        <v>ПДО </v>
      </c>
      <c r="C8" s="80" t="str">
        <f>'Протокол змагань'!I7</f>
        <v> - </v>
      </c>
      <c r="D8" s="160" t="str">
        <f>IF($N$43=TRUE,"W1","")</f>
        <v>W1</v>
      </c>
      <c r="E8" s="81"/>
      <c r="G8" s="57"/>
      <c r="H8" s="82"/>
      <c r="I8" s="75"/>
      <c r="J8" s="69"/>
      <c r="K8" s="76"/>
      <c r="L8" s="77"/>
      <c r="N8" s="64"/>
      <c r="O8" s="65"/>
      <c r="P8" s="64"/>
      <c r="R8" s="83" t="str">
        <f>'Протокол змагань'!H19</f>
        <v> - </v>
      </c>
      <c r="S8" s="67" t="s">
        <v>105</v>
      </c>
      <c r="T8" s="5"/>
    </row>
    <row r="9" spans="1:20" ht="19.5" customHeight="1" thickBot="1">
      <c r="A9" s="79"/>
      <c r="B9" s="39"/>
      <c r="C9" s="40"/>
      <c r="D9" s="71">
        <f>IF($N$42=TRUE,$B$35+1,"")</f>
        <v>9</v>
      </c>
      <c r="E9" s="84"/>
      <c r="F9" s="67" t="str">
        <f>'Протокол змагань'!E27</f>
        <v>ЛСПГ</v>
      </c>
      <c r="G9" s="85">
        <f>'Протокол змагань'!H27</f>
        <v>1.5</v>
      </c>
      <c r="H9" s="73"/>
      <c r="I9" s="75"/>
      <c r="J9" s="69"/>
      <c r="K9" s="76"/>
      <c r="L9" s="85">
        <f>'Протокол змагань'!H31</f>
        <v>5.5</v>
      </c>
      <c r="M9" s="86" t="str">
        <f>'Протокол змагань'!E31</f>
        <v>МТ</v>
      </c>
      <c r="N9" s="64"/>
      <c r="O9" s="134" t="s">
        <v>40</v>
      </c>
      <c r="P9" s="83">
        <f>'Протокол змагань'!H23</f>
        <v>1</v>
      </c>
      <c r="Q9" s="87" t="str">
        <f>'Протокол змагань'!E23</f>
        <v>ЗВ</v>
      </c>
      <c r="S9" s="160" t="str">
        <f>IF($N$43=TRUE,"L1","")</f>
        <v>L1</v>
      </c>
      <c r="T9" s="5"/>
    </row>
    <row r="10" spans="1:20" ht="19.5" customHeight="1" thickBot="1">
      <c r="A10" s="79">
        <f>IF($N$43=TRUE,8,"")</f>
        <v>8</v>
      </c>
      <c r="B10" s="67" t="str">
        <f>'Протокол змагань'!E8</f>
        <v>ЛСПГ</v>
      </c>
      <c r="C10" s="68">
        <f>'Протокол змагань'!H8</f>
        <v>4.5</v>
      </c>
      <c r="D10" s="73"/>
      <c r="E10" s="84"/>
      <c r="F10" s="160" t="str">
        <f>IF($N$43=TRUE,"W9","")</f>
        <v>W9</v>
      </c>
      <c r="G10" s="90"/>
      <c r="H10" s="39"/>
      <c r="I10" s="267">
        <v>0.5</v>
      </c>
      <c r="J10" s="267"/>
      <c r="K10" s="91"/>
      <c r="L10" s="92"/>
      <c r="M10" s="160" t="str">
        <f>IF($N$43=TRUE,"L22","")</f>
        <v>L22</v>
      </c>
      <c r="N10" s="64"/>
      <c r="O10" s="135"/>
      <c r="P10" s="88"/>
      <c r="Q10" s="161" t="str">
        <f>IF($N$43=TRUE,"W13","")</f>
        <v>W13</v>
      </c>
      <c r="R10" s="88"/>
      <c r="S10" s="89">
        <f>IF($N$42=TRUE,D33+1,"")</f>
        <v>13</v>
      </c>
      <c r="T10" s="5"/>
    </row>
    <row r="11" spans="1:20" ht="19.5" customHeight="1" thickBot="1">
      <c r="A11" s="58"/>
      <c r="B11" s="71">
        <f>IF($N$42=TRUE,B7+1,"")</f>
        <v>2</v>
      </c>
      <c r="C11" s="72"/>
      <c r="D11" s="95" t="str">
        <f>'Протокол змагань'!F15</f>
        <v>ЛСПГ</v>
      </c>
      <c r="E11" s="162">
        <f>'Протокол змагань'!I15</f>
        <v>4.5</v>
      </c>
      <c r="F11" s="39"/>
      <c r="G11" s="96"/>
      <c r="H11" s="39"/>
      <c r="J11" s="175"/>
      <c r="K11" s="91"/>
      <c r="L11" s="92"/>
      <c r="M11" s="78"/>
      <c r="N11" s="83">
        <f>'Протокол змагань'!H29</f>
        <v>4</v>
      </c>
      <c r="O11" s="97" t="str">
        <f>'Протокол змагань'!E29</f>
        <v>ТВБ</v>
      </c>
      <c r="P11" s="88"/>
      <c r="Q11" s="100">
        <f>IF($N$42=TRUE,S33+1,"")</f>
        <v>17</v>
      </c>
      <c r="R11" s="110" t="str">
        <f>'Протокол змагань'!I19</f>
        <v> + </v>
      </c>
      <c r="S11" s="86" t="s">
        <v>31</v>
      </c>
      <c r="T11" s="5"/>
    </row>
    <row r="12" spans="1:20" ht="19.5" customHeight="1" thickBot="1">
      <c r="A12" s="79">
        <f>IF($N$43=TRUE,9,"")</f>
        <v>9</v>
      </c>
      <c r="B12" s="67" t="str">
        <f>'Протокол змагань'!F8</f>
        <v>ЗВ</v>
      </c>
      <c r="C12" s="80">
        <f>'Протокол змагань'!I8</f>
        <v>1.5</v>
      </c>
      <c r="D12" s="160" t="str">
        <f>IF($N$43=TRUE,"W2","")</f>
        <v>W2</v>
      </c>
      <c r="E12" s="99"/>
      <c r="F12" s="41"/>
      <c r="G12" s="96"/>
      <c r="H12" s="39"/>
      <c r="I12" s="266">
        <f>IF($N$42=TRUE,M28+1,"")</f>
        <v>27</v>
      </c>
      <c r="J12" s="266"/>
      <c r="K12" s="93"/>
      <c r="L12" s="92"/>
      <c r="M12" s="100">
        <f>IF($N$42=TRUE,O30+1,"")</f>
        <v>25</v>
      </c>
      <c r="N12" s="88"/>
      <c r="O12" s="161" t="str">
        <f>IF($N$43=TRUE,"W17","")</f>
        <v>W17</v>
      </c>
      <c r="P12" s="88"/>
      <c r="Q12" s="65"/>
      <c r="R12" s="88"/>
      <c r="S12" s="160"/>
      <c r="T12" s="5"/>
    </row>
    <row r="13" spans="1:20" ht="19.5" customHeight="1" thickBot="1">
      <c r="A13" s="79"/>
      <c r="B13" s="82"/>
      <c r="C13" s="40"/>
      <c r="D13" s="82"/>
      <c r="E13" s="101"/>
      <c r="F13" s="71">
        <f>IF($N$42=TRUE,Q34+1,"")</f>
        <v>21</v>
      </c>
      <c r="G13" s="96"/>
      <c r="H13" s="67" t="str">
        <f>'Протокол змагань'!E33</f>
        <v>КД</v>
      </c>
      <c r="I13" s="85">
        <f>'Протокол змагань'!H33</f>
        <v>2.5</v>
      </c>
      <c r="J13" s="94">
        <f>'Протокол змагань'!I33</f>
        <v>3.5</v>
      </c>
      <c r="K13" s="97" t="str">
        <f>'Протокол змагань'!F33</f>
        <v>МТ</v>
      </c>
      <c r="L13" s="92"/>
      <c r="M13" s="102"/>
      <c r="N13" s="88"/>
      <c r="O13" s="93"/>
      <c r="P13" s="103">
        <f>'Протокол змагань'!I23</f>
        <v>5</v>
      </c>
      <c r="Q13" s="67" t="str">
        <f>'Протокол змагань'!F23</f>
        <v>ТВБ</v>
      </c>
      <c r="R13" s="88"/>
      <c r="S13" s="65"/>
      <c r="T13" s="5"/>
    </row>
    <row r="14" spans="1:20" ht="19.5" customHeight="1" thickBot="1">
      <c r="A14" s="79">
        <f>IF($N$43=TRUE,5,"")</f>
        <v>5</v>
      </c>
      <c r="B14" s="67" t="str">
        <f>'Протокол змагань'!E9</f>
        <v>КД</v>
      </c>
      <c r="C14" s="113">
        <f>'Протокол змагань'!H9</f>
        <v>6</v>
      </c>
      <c r="D14" s="82"/>
      <c r="E14" s="101"/>
      <c r="F14" s="41"/>
      <c r="G14" s="96"/>
      <c r="H14" s="160" t="str">
        <f>IF($N$43=TRUE,"W21","")</f>
        <v>W21</v>
      </c>
      <c r="I14" s="88"/>
      <c r="J14" s="104"/>
      <c r="K14" s="161" t="str">
        <f>IF($N$43=TRUE,"W25","")</f>
        <v>W25</v>
      </c>
      <c r="L14" s="92"/>
      <c r="M14" s="102"/>
      <c r="N14" s="88"/>
      <c r="O14" s="89">
        <f>IF($N$42=TRUE,F29+1,"")</f>
        <v>23</v>
      </c>
      <c r="P14" s="88"/>
      <c r="Q14" s="160" t="str">
        <f>IF($N$43=TRUE,"L12","")</f>
        <v>L12</v>
      </c>
      <c r="R14" s="98"/>
      <c r="S14" s="51"/>
      <c r="T14" s="5"/>
    </row>
    <row r="15" spans="1:20" ht="19.5" customHeight="1" thickBot="1">
      <c r="A15" s="58"/>
      <c r="B15" s="71">
        <f>IF($N$42=TRUE,B11+1,"")</f>
        <v>3</v>
      </c>
      <c r="C15" s="72"/>
      <c r="D15" s="67" t="str">
        <f>'Протокол змагань'!E16</f>
        <v>КД</v>
      </c>
      <c r="E15" s="94">
        <f>'Протокол змагань'!H16</f>
        <v>4.5</v>
      </c>
      <c r="F15" s="105"/>
      <c r="G15" s="106"/>
      <c r="H15" s="41"/>
      <c r="I15" s="88"/>
      <c r="J15" s="92"/>
      <c r="K15" s="93"/>
      <c r="L15" s="94">
        <f>'Протокол змагань'!I31</f>
        <v>0.5</v>
      </c>
      <c r="M15" s="97" t="str">
        <f>'Протокол змагань'!F31</f>
        <v>ТВБ</v>
      </c>
      <c r="N15" s="88"/>
      <c r="O15" s="65"/>
      <c r="P15" s="88"/>
      <c r="Q15" s="65"/>
      <c r="R15" s="83" t="str">
        <f>'Протокол змагань'!H20</f>
        <v> + </v>
      </c>
      <c r="S15" s="86" t="s">
        <v>75</v>
      </c>
      <c r="T15" s="5"/>
    </row>
    <row r="16" spans="1:20" ht="19.5" customHeight="1" thickBot="1">
      <c r="A16" s="79">
        <f>IF($N$43=TRUE,12,"")</f>
        <v>12</v>
      </c>
      <c r="B16" s="67" t="str">
        <f>'Протокол змагань'!F9</f>
        <v>ЗРБЕ</v>
      </c>
      <c r="C16" s="80">
        <f>'Протокол змагань'!I9</f>
        <v>0</v>
      </c>
      <c r="D16" s="160" t="str">
        <f>IF($N$43=TRUE,"W3","")</f>
        <v>W3</v>
      </c>
      <c r="E16" s="107"/>
      <c r="F16" s="39"/>
      <c r="G16" s="96"/>
      <c r="H16" s="39"/>
      <c r="I16" s="108"/>
      <c r="J16" s="50"/>
      <c r="K16" s="65"/>
      <c r="L16" s="92"/>
      <c r="M16" s="161" t="str">
        <f>IF($N$43=TRUE,"W23","")</f>
        <v>W23</v>
      </c>
      <c r="N16" s="88"/>
      <c r="O16" s="65"/>
      <c r="P16" s="83" t="str">
        <f>'Протокол змагань'!H24</f>
        <v> + </v>
      </c>
      <c r="Q16" s="87" t="str">
        <f>'Протокол змагань'!E24</f>
        <v>Вет.</v>
      </c>
      <c r="S16" s="160" t="str">
        <f>IF($N$43=TRUE,"L3","")</f>
        <v>L3</v>
      </c>
      <c r="T16" s="5"/>
    </row>
    <row r="17" spans="1:20" ht="19.5" customHeight="1" thickBot="1">
      <c r="A17" s="79"/>
      <c r="B17" s="39"/>
      <c r="C17" s="40"/>
      <c r="D17" s="71">
        <f>IF($N$42=TRUE,D9+1,"")</f>
        <v>10</v>
      </c>
      <c r="E17" s="81"/>
      <c r="F17" s="67" t="str">
        <f>'Протокол змагань'!F27</f>
        <v>КД</v>
      </c>
      <c r="G17" s="162">
        <f>'Протокол змагань'!I27</f>
        <v>4.5</v>
      </c>
      <c r="H17" s="39"/>
      <c r="I17" s="108"/>
      <c r="J17" s="50"/>
      <c r="K17" s="65"/>
      <c r="L17" s="92"/>
      <c r="M17" s="102"/>
      <c r="N17" s="88"/>
      <c r="O17" s="93"/>
      <c r="P17" s="88"/>
      <c r="Q17" s="161" t="str">
        <f>IF($N$43=TRUE,"W14","")</f>
        <v>W14</v>
      </c>
      <c r="R17" s="88"/>
      <c r="S17" s="89">
        <f>IF($N$42=TRUE,S10+1,"")</f>
        <v>14</v>
      </c>
      <c r="T17" s="5"/>
    </row>
    <row r="18" spans="1:20" ht="19.5" customHeight="1" thickBot="1">
      <c r="A18" s="79">
        <f>IF($N$43=TRUE,4,"")</f>
        <v>4</v>
      </c>
      <c r="B18" s="67" t="str">
        <f>'Протокол змагань'!E10</f>
        <v>АМ</v>
      </c>
      <c r="C18" s="68" t="str">
        <f>'Протокол змагань'!H10</f>
        <v> + </v>
      </c>
      <c r="D18" s="73"/>
      <c r="E18" s="84"/>
      <c r="F18" s="160" t="str">
        <f>IF($N$43=TRUE,"W10","")</f>
        <v>W10</v>
      </c>
      <c r="G18" s="74"/>
      <c r="H18" s="41" t="s">
        <v>21</v>
      </c>
      <c r="I18" s="98"/>
      <c r="J18" s="109"/>
      <c r="K18" s="54" t="s">
        <v>20</v>
      </c>
      <c r="L18" s="109"/>
      <c r="M18" s="93"/>
      <c r="N18" s="110">
        <f>'Протокол змагань'!I29</f>
        <v>2</v>
      </c>
      <c r="O18" s="97" t="str">
        <f>'Протокол змагань'!F29</f>
        <v>Вет.</v>
      </c>
      <c r="P18" s="88"/>
      <c r="Q18" s="100">
        <f>IF($N$42=TRUE,Q11+1,"")</f>
        <v>18</v>
      </c>
      <c r="R18" s="110" t="str">
        <f>'Протокол змагань'!I20</f>
        <v>-</v>
      </c>
      <c r="S18" s="86" t="s">
        <v>110</v>
      </c>
      <c r="T18" s="5"/>
    </row>
    <row r="19" spans="1:20" ht="19.5" customHeight="1" thickBot="1">
      <c r="A19" s="58"/>
      <c r="B19" s="71">
        <f>IF($N$42=TRUE,B15+1,"")</f>
        <v>4</v>
      </c>
      <c r="C19" s="72"/>
      <c r="D19" s="67" t="str">
        <f>'Протокол змагань'!F16</f>
        <v>АМ</v>
      </c>
      <c r="E19" s="162">
        <f>'Протокол змагань'!I16</f>
        <v>1.5</v>
      </c>
      <c r="F19" s="39"/>
      <c r="G19" s="74"/>
      <c r="H19" s="67" t="str">
        <f>'Протокол змагань'!E36</f>
        <v>МТ</v>
      </c>
      <c r="I19" s="85">
        <f>'Протокол змагань'!H36</f>
        <v>2</v>
      </c>
      <c r="J19" s="85" t="str">
        <f>'Протокол змагань'!H35</f>
        <v>3+ </v>
      </c>
      <c r="K19" s="86" t="str">
        <f>'Протокол змагань'!E35</f>
        <v>КД</v>
      </c>
      <c r="L19" s="104"/>
      <c r="M19" s="78"/>
      <c r="N19" s="88"/>
      <c r="O19" s="161" t="str">
        <f>IF($N$43=TRUE,"W18","")</f>
        <v>W18</v>
      </c>
      <c r="P19" s="88"/>
      <c r="Q19" s="65"/>
      <c r="R19" s="88"/>
      <c r="S19" s="160" t="str">
        <f>IF($N$43=TRUE,"L4","")</f>
        <v>L4</v>
      </c>
      <c r="T19" s="5"/>
    </row>
    <row r="20" spans="1:20" ht="19.5" customHeight="1" thickBot="1">
      <c r="A20" s="79">
        <f>IF($N$43=TRUE,13,"")</f>
        <v>13</v>
      </c>
      <c r="B20" s="67" t="str">
        <f>'Протокол змагань'!F10</f>
        <v>ХТУЯ</v>
      </c>
      <c r="C20" s="80" t="str">
        <f>'Протокол змагань'!I10</f>
        <v>-</v>
      </c>
      <c r="D20" s="160" t="str">
        <f>IF($N$43=TRUE,"W4","")</f>
        <v>W4</v>
      </c>
      <c r="E20" s="99"/>
      <c r="F20" s="82"/>
      <c r="G20" s="74"/>
      <c r="H20" s="160" t="str">
        <f>IF($N$43=TRUE,"W27","")</f>
        <v>W27</v>
      </c>
      <c r="I20" s="111"/>
      <c r="J20" s="109"/>
      <c r="K20" s="160" t="str">
        <f>IF($N$43=TRUE,"L27","")</f>
        <v>L27</v>
      </c>
      <c r="L20" s="109"/>
      <c r="M20" s="51"/>
      <c r="N20" s="88"/>
      <c r="O20" s="93"/>
      <c r="P20" s="94" t="str">
        <f>'Протокол змагань'!I24</f>
        <v>-</v>
      </c>
      <c r="Q20" s="86" t="str">
        <f>'Протокол змагань'!F24</f>
        <v>ЗРБЕ</v>
      </c>
      <c r="R20" s="88"/>
      <c r="S20" s="65"/>
      <c r="T20" s="5"/>
    </row>
    <row r="21" spans="1:19" ht="19.5" customHeight="1">
      <c r="A21" s="79"/>
      <c r="B21" s="82"/>
      <c r="C21" s="40"/>
      <c r="D21" s="82"/>
      <c r="E21" s="101"/>
      <c r="F21" s="82"/>
      <c r="G21" s="74"/>
      <c r="H21" s="190">
        <f>IF($N$42=TRUE,K21+1,"")</f>
        <v>30</v>
      </c>
      <c r="I21" s="112"/>
      <c r="J21" s="104"/>
      <c r="K21" s="191">
        <f>IF($N$42=TRUE,I27+1,"")</f>
        <v>29</v>
      </c>
      <c r="L21" s="109"/>
      <c r="M21" s="51"/>
      <c r="N21" s="98"/>
      <c r="O21" s="51"/>
      <c r="P21" s="98"/>
      <c r="Q21" s="160" t="str">
        <f>IF($N$43=TRUE,"L11","")</f>
        <v>L11</v>
      </c>
      <c r="R21" s="98"/>
      <c r="S21" s="51"/>
    </row>
    <row r="22" spans="1:20" ht="19.5" customHeight="1" thickBot="1">
      <c r="A22" s="58">
        <f>IF($N$43=TRUE,3,"")</f>
        <v>3</v>
      </c>
      <c r="B22" s="67" t="str">
        <f>'Протокол змагань'!E11</f>
        <v>МТ</v>
      </c>
      <c r="C22" s="113" t="str">
        <f>'Протокол змагань'!H11</f>
        <v> + </v>
      </c>
      <c r="D22" s="41"/>
      <c r="E22" s="42"/>
      <c r="F22" s="82"/>
      <c r="G22" s="74"/>
      <c r="H22" s="71"/>
      <c r="I22" s="112"/>
      <c r="J22" s="114"/>
      <c r="K22" s="78"/>
      <c r="L22" s="109"/>
      <c r="M22" s="51"/>
      <c r="N22" s="98"/>
      <c r="O22" s="51"/>
      <c r="P22" s="98"/>
      <c r="Q22" s="51"/>
      <c r="R22" s="98"/>
      <c r="S22" s="51"/>
      <c r="T22" s="5"/>
    </row>
    <row r="23" spans="1:20" ht="19.5" customHeight="1" thickBot="1">
      <c r="A23" s="79"/>
      <c r="B23" s="71">
        <f>IF($N$42=TRUE,B19+1,"")</f>
        <v>5</v>
      </c>
      <c r="C23" s="72"/>
      <c r="D23" s="67" t="str">
        <f>'Протокол змагань'!E17</f>
        <v>МТ</v>
      </c>
      <c r="E23" s="85">
        <f>'Протокол змагань'!H17</f>
        <v>6</v>
      </c>
      <c r="F23" s="115"/>
      <c r="G23" s="57"/>
      <c r="H23" s="67" t="str">
        <f>'Протокол змагань'!F36</f>
        <v>Екон.</v>
      </c>
      <c r="I23" s="162">
        <f>'Протокол змагань'!I36</f>
        <v>4</v>
      </c>
      <c r="J23" s="110">
        <f>'Протокол змагань'!I35</f>
        <v>3</v>
      </c>
      <c r="K23" s="86" t="str">
        <f>'Протокол змагань'!F35</f>
        <v>Агро.</v>
      </c>
      <c r="L23" s="98"/>
      <c r="M23" s="51"/>
      <c r="N23" s="88"/>
      <c r="O23" s="65"/>
      <c r="P23" s="88"/>
      <c r="Q23" s="65"/>
      <c r="R23" s="98"/>
      <c r="S23" s="51"/>
      <c r="T23" s="5"/>
    </row>
    <row r="24" spans="1:20" ht="19.5" customHeight="1" thickBot="1">
      <c r="A24" s="79">
        <f>IF($N$43=TRUE,14,"")</f>
        <v>14</v>
      </c>
      <c r="B24" s="67" t="str">
        <f>'Протокол змагань'!F11</f>
        <v>ЕАЕ</v>
      </c>
      <c r="C24" s="80" t="str">
        <f>'Протокол змагань'!I11</f>
        <v>-</v>
      </c>
      <c r="D24" s="160" t="str">
        <f>IF($N$43=TRUE,"W5","")</f>
        <v>W5</v>
      </c>
      <c r="E24" s="116"/>
      <c r="F24" s="51"/>
      <c r="G24" s="57"/>
      <c r="H24" s="160" t="str">
        <f>IF($N$43=TRUE,"W28","")</f>
        <v>W28</v>
      </c>
      <c r="I24" s="108"/>
      <c r="J24" s="104"/>
      <c r="K24" s="160" t="str">
        <f>IF($N$43=TRUE,"L28","")</f>
        <v>L28</v>
      </c>
      <c r="L24" s="104"/>
      <c r="M24" s="78"/>
      <c r="N24" s="88"/>
      <c r="O24" s="65"/>
      <c r="P24" s="88"/>
      <c r="Q24" s="65"/>
      <c r="R24" s="83" t="str">
        <f>'Протокол змагань'!H21</f>
        <v>-</v>
      </c>
      <c r="S24" s="86" t="s">
        <v>108</v>
      </c>
      <c r="T24" s="5"/>
    </row>
    <row r="25" spans="1:20" ht="19.5" customHeight="1" thickBot="1">
      <c r="A25" s="79"/>
      <c r="B25" s="39"/>
      <c r="C25" s="40"/>
      <c r="D25" s="71">
        <f>IF($N$42=TRUE,D17+1,"")</f>
        <v>11</v>
      </c>
      <c r="E25" s="84"/>
      <c r="F25" s="118" t="str">
        <f>'Протокол змагань'!E28</f>
        <v>МТ</v>
      </c>
      <c r="G25" s="85">
        <f>'Протокол змагань'!H28</f>
        <v>0.5</v>
      </c>
      <c r="H25" s="73"/>
      <c r="I25" s="108"/>
      <c r="J25" s="119"/>
      <c r="K25" s="117"/>
      <c r="L25" s="85">
        <f>'Протокол змагань'!H32</f>
        <v>2</v>
      </c>
      <c r="M25" s="86" t="str">
        <f>'Протокол змагань'!E32</f>
        <v>ЛСПГ</v>
      </c>
      <c r="N25" s="88"/>
      <c r="O25" s="65"/>
      <c r="P25" s="83">
        <f>'Протокол змагань'!H25</f>
        <v>4</v>
      </c>
      <c r="Q25" s="87" t="str">
        <f>'Протокол змагань'!E25</f>
        <v>АМ</v>
      </c>
      <c r="S25" s="160" t="str">
        <f>IF($N$43=TRUE,"L5","")</f>
        <v>L5</v>
      </c>
      <c r="T25" s="5"/>
    </row>
    <row r="26" spans="1:20" ht="19.5" customHeight="1" thickBot="1">
      <c r="A26" s="79">
        <f>IF($N$43=TRUE,6,"")</f>
        <v>6</v>
      </c>
      <c r="B26" s="67" t="str">
        <f>'Протокол змагань'!E12</f>
        <v>Вет.</v>
      </c>
      <c r="C26" s="68">
        <f>'Протокол змагань'!H12</f>
        <v>3.5</v>
      </c>
      <c r="D26" s="73"/>
      <c r="E26" s="84"/>
      <c r="F26" s="160" t="str">
        <f>IF($N$43=TRUE,"W11","")</f>
        <v>W11</v>
      </c>
      <c r="G26" s="90"/>
      <c r="H26" s="39"/>
      <c r="I26" s="108"/>
      <c r="J26" s="92"/>
      <c r="K26" s="91"/>
      <c r="L26" s="92"/>
      <c r="M26" s="160" t="str">
        <f>IF($N$43=TRUE,"L21","")</f>
        <v>L21</v>
      </c>
      <c r="N26" s="88"/>
      <c r="O26" s="93"/>
      <c r="P26" s="88"/>
      <c r="Q26" s="161" t="str">
        <f>IF($N$43=TRUE,"W15","")</f>
        <v>W15</v>
      </c>
      <c r="R26" s="88"/>
      <c r="S26" s="89">
        <f>IF($N$42=TRUE,S17+1,"")</f>
        <v>15</v>
      </c>
      <c r="T26" s="5"/>
    </row>
    <row r="27" spans="1:24" ht="19.5" customHeight="1" thickBot="1">
      <c r="A27" s="58"/>
      <c r="B27" s="71">
        <f>IF($N$42=TRUE,B23+1,"")</f>
        <v>6</v>
      </c>
      <c r="C27" s="72"/>
      <c r="D27" s="67" t="str">
        <f>'Протокол змагань'!F17</f>
        <v>Вет.</v>
      </c>
      <c r="E27" s="162">
        <f>'Протокол змагань'!I17</f>
        <v>0</v>
      </c>
      <c r="F27" s="41"/>
      <c r="G27" s="106"/>
      <c r="H27" s="41"/>
      <c r="I27" s="266">
        <f>IF($N$42=TRUE,I12+1,"")</f>
        <v>28</v>
      </c>
      <c r="J27" s="266"/>
      <c r="K27" s="120"/>
      <c r="L27" s="92"/>
      <c r="M27" s="133"/>
      <c r="N27" s="121">
        <f>'Протокол змагань'!H30</f>
        <v>1</v>
      </c>
      <c r="O27" s="97" t="str">
        <f>'Протокол змагань'!E30</f>
        <v>АМ</v>
      </c>
      <c r="P27" s="88"/>
      <c r="Q27" s="100">
        <f>IF($N$42=TRUE,Q18+1,"")</f>
        <v>19</v>
      </c>
      <c r="R27" s="110" t="str">
        <f>'Протокол змагань'!I21</f>
        <v> + </v>
      </c>
      <c r="S27" s="86" t="s">
        <v>35</v>
      </c>
      <c r="T27" s="5"/>
      <c r="X27" s="5"/>
    </row>
    <row r="28" spans="1:20" ht="19.5" customHeight="1" thickBot="1">
      <c r="A28" s="79">
        <f>IF($N$43=TRUE,11,"")</f>
        <v>11</v>
      </c>
      <c r="B28" s="67" t="str">
        <f>'Протокол змагань'!F12</f>
        <v>ІТ</v>
      </c>
      <c r="C28" s="80">
        <f>'Протокол змагань'!I12</f>
        <v>2.5</v>
      </c>
      <c r="D28" s="160" t="str">
        <f>IF($N$43=TRUE,"W6","")</f>
        <v>W6</v>
      </c>
      <c r="E28" s="99"/>
      <c r="F28" s="82"/>
      <c r="G28" s="106"/>
      <c r="H28" s="67" t="str">
        <f>'Протокол змагань'!E34</f>
        <v>Екон.</v>
      </c>
      <c r="I28" s="94">
        <f>'Протокол змагань'!H34</f>
        <v>4</v>
      </c>
      <c r="J28" s="94">
        <f>'Протокол змагань'!I34</f>
        <v>2</v>
      </c>
      <c r="K28" s="97" t="str">
        <f>'Протокол змагань'!F34</f>
        <v>Агро.</v>
      </c>
      <c r="L28" s="92"/>
      <c r="M28" s="100">
        <f>IF($N$42=TRUE,M12+1,"")</f>
        <v>26</v>
      </c>
      <c r="N28" s="88"/>
      <c r="O28" s="161" t="str">
        <f>IF($N$43=TRUE,"W19","")</f>
        <v>W19</v>
      </c>
      <c r="P28" s="88"/>
      <c r="Q28" s="65"/>
      <c r="R28" s="88"/>
      <c r="S28" s="160" t="str">
        <f>IF($N$43=TRUE,"L6","")</f>
        <v>L6</v>
      </c>
      <c r="T28" s="5"/>
    </row>
    <row r="29" spans="1:20" ht="19.5" customHeight="1" thickBot="1">
      <c r="A29" s="79"/>
      <c r="B29" s="39"/>
      <c r="C29" s="40"/>
      <c r="D29" s="82"/>
      <c r="E29" s="101"/>
      <c r="F29" s="71">
        <f>IF($N$42=TRUE,F13+1,"")</f>
        <v>22</v>
      </c>
      <c r="G29" s="96"/>
      <c r="H29" s="160" t="str">
        <f>IF($N$43=TRUE,"W22","")</f>
        <v>W22</v>
      </c>
      <c r="I29" s="52"/>
      <c r="J29" s="70"/>
      <c r="K29" s="161" t="str">
        <f>IF($N$43=TRUE,"W26","")</f>
        <v>W26</v>
      </c>
      <c r="L29" s="92"/>
      <c r="M29" s="102"/>
      <c r="N29" s="88"/>
      <c r="O29" s="93"/>
      <c r="P29" s="94">
        <f>'Протокол змагань'!I25</f>
        <v>2</v>
      </c>
      <c r="Q29" s="86" t="str">
        <f>'Протокол змагань'!F25</f>
        <v>ІТ</v>
      </c>
      <c r="R29" s="88"/>
      <c r="S29" s="65"/>
      <c r="T29" s="5"/>
    </row>
    <row r="30" spans="1:20" ht="19.5" customHeight="1" thickBot="1">
      <c r="A30" s="79">
        <f>IF($N$43=TRUE,7,"")</f>
        <v>7</v>
      </c>
      <c r="B30" s="67" t="str">
        <f>'Протокол змагань'!E13</f>
        <v>Юрид.</v>
      </c>
      <c r="C30" s="113" t="str">
        <f>'Протокол змагань'!H13</f>
        <v>-</v>
      </c>
      <c r="D30" s="82"/>
      <c r="E30" s="101"/>
      <c r="F30" s="82"/>
      <c r="G30" s="96"/>
      <c r="H30" s="39"/>
      <c r="I30" s="75"/>
      <c r="J30" s="70"/>
      <c r="K30" s="91"/>
      <c r="L30" s="103">
        <f>'Протокол змагань'!I32</f>
        <v>4</v>
      </c>
      <c r="M30" s="87" t="str">
        <f>'Протокол змагань'!F32</f>
        <v>Агро.</v>
      </c>
      <c r="N30" s="88"/>
      <c r="O30" s="89">
        <f>IF($N$42=TRUE,O14+1,"")</f>
        <v>24</v>
      </c>
      <c r="P30" s="88"/>
      <c r="Q30" s="160" t="str">
        <f>IF($N$43=TRUE,"L10","")</f>
        <v>L10</v>
      </c>
      <c r="R30" s="98"/>
      <c r="S30" s="51"/>
      <c r="T30" s="5"/>
    </row>
    <row r="31" spans="1:20" ht="19.5" customHeight="1" thickBot="1">
      <c r="A31" s="58"/>
      <c r="B31" s="71">
        <f>IF($N$42=TRUE,B27+1,"")</f>
        <v>7</v>
      </c>
      <c r="C31" s="72"/>
      <c r="D31" s="67" t="str">
        <f>'Протокол змагань'!E18</f>
        <v>ТВБ</v>
      </c>
      <c r="E31" s="85">
        <f>'Протокол змагань'!H18</f>
        <v>0</v>
      </c>
      <c r="F31" s="73"/>
      <c r="G31" s="96"/>
      <c r="H31" s="39"/>
      <c r="I31" s="122"/>
      <c r="J31" s="77"/>
      <c r="K31" s="123"/>
      <c r="L31" s="77"/>
      <c r="M31" s="161" t="str">
        <f>IF($N$43=TRUE,"W24","")</f>
        <v>W24</v>
      </c>
      <c r="N31" s="88"/>
      <c r="O31" s="65"/>
      <c r="P31" s="88"/>
      <c r="Q31" s="65"/>
      <c r="R31" s="83" t="str">
        <f>'Протокол змагань'!H22</f>
        <v>-</v>
      </c>
      <c r="S31" s="86" t="s">
        <v>27</v>
      </c>
      <c r="T31" s="5"/>
    </row>
    <row r="32" spans="1:20" ht="19.5" customHeight="1" thickBot="1">
      <c r="A32" s="79">
        <f>IF($N$43=TRUE,10,"")</f>
        <v>10</v>
      </c>
      <c r="B32" s="67" t="str">
        <f>'Протокол змагань'!F13</f>
        <v>ТВБ</v>
      </c>
      <c r="C32" s="80" t="str">
        <f>'Протокол змагань'!I13</f>
        <v> + </v>
      </c>
      <c r="D32" s="160" t="str">
        <f>IF($N$43=TRUE,"W7","")</f>
        <v>W7</v>
      </c>
      <c r="E32" s="84"/>
      <c r="F32" s="39"/>
      <c r="G32" s="96"/>
      <c r="H32" s="39"/>
      <c r="I32" s="75"/>
      <c r="J32" s="70"/>
      <c r="K32" s="64"/>
      <c r="L32" s="70"/>
      <c r="M32" s="102"/>
      <c r="N32" s="88"/>
      <c r="O32" s="65"/>
      <c r="P32" s="85">
        <f>'Протокол змагань'!H26</f>
        <v>0.5</v>
      </c>
      <c r="Q32" s="97" t="str">
        <f>'Протокол змагань'!E26</f>
        <v>МТ</v>
      </c>
      <c r="R32" s="88"/>
      <c r="S32" s="160" t="str">
        <f>IF($N$43=TRUE,"L7","")</f>
        <v>L7</v>
      </c>
      <c r="T32" s="5"/>
    </row>
    <row r="33" spans="1:20" ht="19.5" customHeight="1" thickBot="1">
      <c r="A33" s="79"/>
      <c r="B33" s="39"/>
      <c r="C33" s="40"/>
      <c r="D33" s="71">
        <f>IF($N$42=TRUE,D25+1,"")</f>
        <v>12</v>
      </c>
      <c r="E33" s="42"/>
      <c r="F33" s="118" t="str">
        <f>'Протокол змагань'!F28</f>
        <v>Екон.</v>
      </c>
      <c r="G33" s="162">
        <f>'Протокол змагань'!I28</f>
        <v>5.5</v>
      </c>
      <c r="H33" s="39"/>
      <c r="I33" s="52"/>
      <c r="J33" s="124"/>
      <c r="K33" s="64"/>
      <c r="L33" s="70"/>
      <c r="M33" s="102"/>
      <c r="N33" s="88"/>
      <c r="O33" s="93"/>
      <c r="P33" s="88"/>
      <c r="Q33" s="161" t="str">
        <f>IF($N$43=TRUE,"W16","")</f>
        <v>W16</v>
      </c>
      <c r="S33" s="89">
        <f>IF($N$42=TRUE,S26+1,"")</f>
        <v>16</v>
      </c>
      <c r="T33" s="5"/>
    </row>
    <row r="34" spans="1:20" ht="19.5" customHeight="1" thickBot="1">
      <c r="A34" s="79">
        <f>IF($N$43=TRUE,2,"")</f>
        <v>2</v>
      </c>
      <c r="B34" s="67" t="str">
        <f>'Протокол змагань'!E14</f>
        <v>Екон.</v>
      </c>
      <c r="C34" s="68">
        <f>'Протокол змагань'!H14</f>
        <v>6</v>
      </c>
      <c r="D34" s="73"/>
      <c r="E34" s="84"/>
      <c r="F34" s="160" t="str">
        <f>IF($N$43=TRUE,"W12","")</f>
        <v>W12</v>
      </c>
      <c r="G34" s="74"/>
      <c r="H34" s="39"/>
      <c r="I34" s="52"/>
      <c r="J34" s="124"/>
      <c r="K34" s="52"/>
      <c r="L34" s="70"/>
      <c r="M34" s="102"/>
      <c r="N34" s="163">
        <f>'Протокол змагань'!I30</f>
        <v>5</v>
      </c>
      <c r="O34" s="97" t="str">
        <f>'Протокол змагань'!F30</f>
        <v>Агро.</v>
      </c>
      <c r="P34" s="88"/>
      <c r="Q34" s="100">
        <f>IF($N$42=TRUE,Q27+1,"")</f>
        <v>20</v>
      </c>
      <c r="R34" s="110" t="str">
        <f>'Протокол змагань'!I22</f>
        <v> + </v>
      </c>
      <c r="S34" s="86" t="s">
        <v>74</v>
      </c>
      <c r="T34" s="5"/>
    </row>
    <row r="35" spans="1:20" ht="19.5" customHeight="1" thickBot="1">
      <c r="A35" s="79"/>
      <c r="B35" s="71">
        <f>IF($N$42=TRUE,B31+1,"")</f>
        <v>8</v>
      </c>
      <c r="C35" s="72"/>
      <c r="D35" s="67" t="str">
        <f>'Протокол змагань'!F18</f>
        <v>Екон.</v>
      </c>
      <c r="E35" s="162">
        <f>'Протокол змагань'!I18</f>
        <v>6</v>
      </c>
      <c r="F35" s="39"/>
      <c r="G35" s="74"/>
      <c r="H35" s="41"/>
      <c r="I35" s="52"/>
      <c r="J35" s="124"/>
      <c r="K35" s="52"/>
      <c r="L35" s="70"/>
      <c r="M35" s="65"/>
      <c r="N35" s="64"/>
      <c r="O35" s="161" t="str">
        <f>IF($N$43=TRUE,"W20","")</f>
        <v>W20</v>
      </c>
      <c r="P35" s="88"/>
      <c r="Q35" s="65"/>
      <c r="R35" s="52"/>
      <c r="S35" s="160" t="str">
        <f>IF($N$43=TRUE,"L8","")</f>
        <v>L8</v>
      </c>
      <c r="T35" s="5"/>
    </row>
    <row r="36" spans="1:20" ht="19.5" customHeight="1" thickBot="1">
      <c r="A36" s="79">
        <f>IF($N$43=TRUE,15,"")</f>
        <v>15</v>
      </c>
      <c r="B36" s="67" t="str">
        <f>'Протокол змагань'!F14</f>
        <v>ГП</v>
      </c>
      <c r="C36" s="80">
        <f>'Протокол змагань'!I14</f>
        <v>0</v>
      </c>
      <c r="D36" s="160" t="str">
        <f>IF($N$43=TRUE,"W8","")</f>
        <v>W8</v>
      </c>
      <c r="E36" s="125"/>
      <c r="F36" s="39"/>
      <c r="G36" s="74"/>
      <c r="H36" s="39"/>
      <c r="I36" s="52"/>
      <c r="J36" s="124"/>
      <c r="K36" s="52"/>
      <c r="L36" s="77"/>
      <c r="M36" s="65"/>
      <c r="N36" s="64"/>
      <c r="O36" s="93"/>
      <c r="P36" s="94">
        <f>'Протокол змагань'!I26</f>
        <v>5.5</v>
      </c>
      <c r="Q36" s="86" t="str">
        <f>'Протокол змагань'!F26</f>
        <v>Екон.</v>
      </c>
      <c r="R36" s="64"/>
      <c r="S36" s="65"/>
      <c r="T36" s="5"/>
    </row>
    <row r="37" spans="1:19" ht="19.5" customHeight="1">
      <c r="A37" s="79"/>
      <c r="B37" s="39"/>
      <c r="C37" s="40"/>
      <c r="D37" s="82"/>
      <c r="E37" s="125"/>
      <c r="F37" s="39"/>
      <c r="G37" s="74"/>
      <c r="H37" s="39"/>
      <c r="I37" s="52"/>
      <c r="J37" s="124"/>
      <c r="K37" s="52"/>
      <c r="L37" s="77"/>
      <c r="M37" s="65"/>
      <c r="N37" s="64"/>
      <c r="O37" s="65"/>
      <c r="P37" s="64"/>
      <c r="Q37" s="160" t="str">
        <f>IF($N$43=TRUE,"L9","")</f>
        <v>L9</v>
      </c>
      <c r="R37" s="64"/>
      <c r="S37" s="65"/>
    </row>
    <row r="38" spans="1:19" ht="19.5" customHeight="1">
      <c r="A38" s="126"/>
      <c r="B38" s="39"/>
      <c r="C38" s="40"/>
      <c r="D38" s="51"/>
      <c r="E38" s="125"/>
      <c r="F38" s="39" t="s">
        <v>15</v>
      </c>
      <c r="G38" s="127"/>
      <c r="H38" s="39"/>
      <c r="I38" s="128"/>
      <c r="J38" s="124"/>
      <c r="K38" s="52"/>
      <c r="L38" s="69"/>
      <c r="M38" s="129"/>
      <c r="N38" s="50" t="s">
        <v>14</v>
      </c>
      <c r="O38" s="51"/>
      <c r="P38" s="52"/>
      <c r="Q38" s="51"/>
      <c r="R38" s="52"/>
      <c r="S38" s="51"/>
    </row>
    <row r="39" spans="1:19" ht="19.5" customHeight="1">
      <c r="A39" s="126"/>
      <c r="B39" s="187" t="s">
        <v>118</v>
      </c>
      <c r="C39" s="40"/>
      <c r="D39" s="187" t="s">
        <v>118</v>
      </c>
      <c r="E39" s="125"/>
      <c r="F39" s="188" t="s">
        <v>119</v>
      </c>
      <c r="G39" s="127"/>
      <c r="H39" s="189" t="s">
        <v>120</v>
      </c>
      <c r="I39" s="128"/>
      <c r="J39" s="50"/>
      <c r="K39" s="189" t="s">
        <v>120</v>
      </c>
      <c r="L39" s="69"/>
      <c r="M39" s="188" t="s">
        <v>119</v>
      </c>
      <c r="N39" s="52"/>
      <c r="O39" s="188" t="s">
        <v>119</v>
      </c>
      <c r="P39" s="52"/>
      <c r="Q39" s="188" t="s">
        <v>119</v>
      </c>
      <c r="R39" s="52"/>
      <c r="S39" s="187" t="s">
        <v>118</v>
      </c>
    </row>
    <row r="40" spans="1:19" ht="19.5" customHeight="1">
      <c r="A40" s="126"/>
      <c r="C40" s="130" t="s">
        <v>12</v>
      </c>
      <c r="D40" s="55"/>
      <c r="E40" s="41"/>
      <c r="F40" s="42"/>
      <c r="G40" s="131" t="s">
        <v>107</v>
      </c>
      <c r="H40" s="57"/>
      <c r="I40" s="51"/>
      <c r="J40" s="132"/>
      <c r="K40" s="39"/>
      <c r="L40" s="130" t="s">
        <v>13</v>
      </c>
      <c r="M40" s="39"/>
      <c r="N40" s="128"/>
      <c r="O40" s="52"/>
      <c r="P40" s="131"/>
      <c r="Q40" s="52"/>
      <c r="R40" s="52"/>
      <c r="S40" s="51"/>
    </row>
    <row r="41" spans="1:15" ht="19.5" customHeight="1">
      <c r="A41" s="8"/>
      <c r="B41" s="11"/>
      <c r="G41" s="34"/>
      <c r="H41" s="12"/>
      <c r="I41" s="26"/>
      <c r="J41" s="11"/>
      <c r="K41" s="22"/>
      <c r="L41" s="11"/>
      <c r="M41" s="21"/>
      <c r="N41" s="14"/>
      <c r="O41" s="2"/>
    </row>
    <row r="42" spans="3:14" ht="25.5">
      <c r="C42" s="33"/>
      <c r="D42" s="10"/>
      <c r="E42" s="35"/>
      <c r="H42" s="11"/>
      <c r="I42" s="21"/>
      <c r="J42" s="4"/>
      <c r="L42" s="4"/>
      <c r="M42" s="31"/>
      <c r="N42" s="23" t="b">
        <v>1</v>
      </c>
    </row>
    <row r="43" spans="1:14" ht="25.5">
      <c r="A43" s="7"/>
      <c r="B43" s="11"/>
      <c r="C43" s="33"/>
      <c r="D43" s="10"/>
      <c r="E43" s="35"/>
      <c r="F43" s="11"/>
      <c r="G43" s="37"/>
      <c r="H43" s="11"/>
      <c r="I43" s="22"/>
      <c r="J43" s="4"/>
      <c r="L43" s="4"/>
      <c r="M43" s="31"/>
      <c r="N43" s="23" t="b">
        <v>1</v>
      </c>
    </row>
  </sheetData>
  <sheetProtection/>
  <mergeCells count="4">
    <mergeCell ref="I12:J12"/>
    <mergeCell ref="I27:J27"/>
    <mergeCell ref="I10:J10"/>
    <mergeCell ref="R6:S6"/>
  </mergeCells>
  <printOptions/>
  <pageMargins left="0.2362204724409449" right="0.2362204724409449" top="0.4330708661417323" bottom="0.4724409448818898" header="0.31496062992125984" footer="0.31496062992125984"/>
  <pageSetup fitToHeight="1" fitToWidth="1" horizontalDpi="600" verticalDpi="600" orientation="landscape" paperSize="9" scale="64" r:id="rId3"/>
  <headerFooter alignWithMargins="0">
    <oddFooter>&amp;L&amp;8Tournament Bracket Template by Vertex42.com&amp;R&amp;8© 2012 Vertex42 LLC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55" zoomScaleNormal="55" zoomScalePageLayoutView="0" workbookViewId="0" topLeftCell="A1">
      <selection activeCell="N14" sqref="N14"/>
    </sheetView>
  </sheetViews>
  <sheetFormatPr defaultColWidth="8.7109375" defaultRowHeight="15"/>
  <cols>
    <col min="1" max="1" width="8.00390625" style="15" customWidth="1"/>
    <col min="2" max="2" width="6.140625" style="15" customWidth="1"/>
    <col min="3" max="3" width="7.28125" style="3" customWidth="1"/>
    <col min="4" max="4" width="6.140625" style="13" customWidth="1"/>
    <col min="5" max="6" width="14.421875" style="3" customWidth="1"/>
    <col min="7" max="7" width="6.140625" style="3" customWidth="1"/>
    <col min="8" max="9" width="9.57421875" style="3" customWidth="1"/>
    <col min="10" max="16384" width="8.7109375" style="15" customWidth="1"/>
  </cols>
  <sheetData>
    <row r="1" spans="1:9" ht="17.25" customHeight="1">
      <c r="A1" s="137" t="s">
        <v>116</v>
      </c>
      <c r="B1" s="137"/>
      <c r="C1" s="137"/>
      <c r="D1" s="137"/>
      <c r="E1" s="137"/>
      <c r="F1" s="137"/>
      <c r="G1" s="137"/>
      <c r="H1" s="137"/>
      <c r="I1" s="137"/>
    </row>
    <row r="2" spans="1:9" ht="21">
      <c r="A2" s="269" t="s">
        <v>122</v>
      </c>
      <c r="B2" s="269"/>
      <c r="C2" s="269"/>
      <c r="D2" s="269"/>
      <c r="E2" s="269"/>
      <c r="F2" s="269"/>
      <c r="G2" s="269"/>
      <c r="H2" s="269"/>
      <c r="I2" s="269"/>
    </row>
    <row r="3" spans="3:9" ht="15" customHeight="1">
      <c r="C3" s="265" t="s">
        <v>115</v>
      </c>
      <c r="D3" s="265"/>
      <c r="E3" s="265"/>
      <c r="F3" s="265"/>
      <c r="G3" s="265"/>
      <c r="H3" s="265"/>
      <c r="I3" s="265"/>
    </row>
    <row r="4" spans="1:9" ht="17.25">
      <c r="A4" s="136" t="s">
        <v>218</v>
      </c>
      <c r="D4" s="3"/>
      <c r="H4" s="16"/>
      <c r="I4" s="197" t="s">
        <v>211</v>
      </c>
    </row>
    <row r="5" spans="1:9" ht="18" thickBot="1">
      <c r="A5" s="136"/>
      <c r="D5" s="3"/>
      <c r="H5" s="16"/>
      <c r="I5" s="174"/>
    </row>
    <row r="6" spans="1:9" ht="35.25" customHeight="1" thickBot="1">
      <c r="A6" s="184" t="s">
        <v>91</v>
      </c>
      <c r="B6" s="185" t="s">
        <v>109</v>
      </c>
      <c r="C6" s="186" t="s">
        <v>117</v>
      </c>
      <c r="D6" s="281" t="s">
        <v>7</v>
      </c>
      <c r="E6" s="282"/>
      <c r="F6" s="281" t="s">
        <v>8</v>
      </c>
      <c r="G6" s="282"/>
      <c r="H6" s="270" t="s">
        <v>9</v>
      </c>
      <c r="I6" s="271"/>
    </row>
    <row r="7" spans="1:9" ht="16.5" customHeight="1">
      <c r="A7" s="272" t="s">
        <v>126</v>
      </c>
      <c r="B7" s="275" t="s">
        <v>111</v>
      </c>
      <c r="C7" s="227">
        <v>1</v>
      </c>
      <c r="D7" s="228">
        <v>1</v>
      </c>
      <c r="E7" s="229" t="s">
        <v>32</v>
      </c>
      <c r="F7" s="229" t="s">
        <v>124</v>
      </c>
      <c r="G7" s="230">
        <v>16</v>
      </c>
      <c r="H7" s="231" t="s">
        <v>219</v>
      </c>
      <c r="I7" s="232" t="s">
        <v>106</v>
      </c>
    </row>
    <row r="8" spans="1:9" s="25" customFormat="1" ht="16.5" customHeight="1">
      <c r="A8" s="273"/>
      <c r="B8" s="276"/>
      <c r="C8" s="206">
        <v>2</v>
      </c>
      <c r="D8" s="211">
        <v>8</v>
      </c>
      <c r="E8" s="212" t="s">
        <v>25</v>
      </c>
      <c r="F8" s="212" t="s">
        <v>31</v>
      </c>
      <c r="G8" s="213">
        <v>9</v>
      </c>
      <c r="H8" s="209">
        <v>4.5</v>
      </c>
      <c r="I8" s="301">
        <v>1.5</v>
      </c>
    </row>
    <row r="9" spans="1:9" s="25" customFormat="1" ht="16.5" customHeight="1">
      <c r="A9" s="273"/>
      <c r="B9" s="276"/>
      <c r="C9" s="227">
        <v>3</v>
      </c>
      <c r="D9" s="233">
        <v>5</v>
      </c>
      <c r="E9" s="234" t="s">
        <v>29</v>
      </c>
      <c r="F9" s="234" t="s">
        <v>75</v>
      </c>
      <c r="G9" s="235">
        <v>12</v>
      </c>
      <c r="H9" s="231">
        <v>6</v>
      </c>
      <c r="I9" s="232">
        <v>0</v>
      </c>
    </row>
    <row r="10" spans="1:9" s="25" customFormat="1" ht="16.5" customHeight="1">
      <c r="A10" s="273"/>
      <c r="B10" s="276"/>
      <c r="C10" s="206">
        <v>4</v>
      </c>
      <c r="D10" s="211">
        <v>4</v>
      </c>
      <c r="E10" s="212" t="s">
        <v>33</v>
      </c>
      <c r="F10" s="212" t="s">
        <v>110</v>
      </c>
      <c r="G10" s="213">
        <v>13</v>
      </c>
      <c r="H10" s="209" t="s">
        <v>219</v>
      </c>
      <c r="I10" s="210" t="s">
        <v>22</v>
      </c>
    </row>
    <row r="11" spans="1:9" s="25" customFormat="1" ht="16.5" customHeight="1">
      <c r="A11" s="273"/>
      <c r="B11" s="276"/>
      <c r="C11" s="227">
        <v>5</v>
      </c>
      <c r="D11" s="233">
        <v>3</v>
      </c>
      <c r="E11" s="234" t="s">
        <v>30</v>
      </c>
      <c r="F11" s="234" t="s">
        <v>108</v>
      </c>
      <c r="G11" s="235">
        <v>14</v>
      </c>
      <c r="H11" s="231" t="s">
        <v>219</v>
      </c>
      <c r="I11" s="232" t="s">
        <v>22</v>
      </c>
    </row>
    <row r="12" spans="1:9" s="25" customFormat="1" ht="16.5" customHeight="1">
      <c r="A12" s="273"/>
      <c r="B12" s="276"/>
      <c r="C12" s="206">
        <v>6</v>
      </c>
      <c r="D12" s="211">
        <v>6</v>
      </c>
      <c r="E12" s="212" t="s">
        <v>34</v>
      </c>
      <c r="F12" s="212" t="s">
        <v>35</v>
      </c>
      <c r="G12" s="214">
        <v>11</v>
      </c>
      <c r="H12" s="209">
        <v>3.5</v>
      </c>
      <c r="I12" s="301">
        <v>2.5</v>
      </c>
    </row>
    <row r="13" spans="1:9" s="25" customFormat="1" ht="16.5" customHeight="1">
      <c r="A13" s="273"/>
      <c r="B13" s="276"/>
      <c r="C13" s="227">
        <v>7</v>
      </c>
      <c r="D13" s="233">
        <v>7</v>
      </c>
      <c r="E13" s="234" t="s">
        <v>27</v>
      </c>
      <c r="F13" s="234" t="s">
        <v>28</v>
      </c>
      <c r="G13" s="230">
        <v>10</v>
      </c>
      <c r="H13" s="231" t="s">
        <v>22</v>
      </c>
      <c r="I13" s="232" t="s">
        <v>219</v>
      </c>
    </row>
    <row r="14" spans="1:9" s="25" customFormat="1" ht="16.5" customHeight="1" thickBot="1">
      <c r="A14" s="273"/>
      <c r="B14" s="277"/>
      <c r="C14" s="215">
        <v>8</v>
      </c>
      <c r="D14" s="216">
        <v>2</v>
      </c>
      <c r="E14" s="217" t="s">
        <v>26</v>
      </c>
      <c r="F14" s="217" t="s">
        <v>74</v>
      </c>
      <c r="G14" s="218">
        <v>15</v>
      </c>
      <c r="H14" s="219">
        <v>6</v>
      </c>
      <c r="I14" s="220">
        <v>0</v>
      </c>
    </row>
    <row r="15" spans="1:9" s="25" customFormat="1" ht="16.5" customHeight="1">
      <c r="A15" s="273"/>
      <c r="B15" s="278" t="s">
        <v>112</v>
      </c>
      <c r="C15" s="236">
        <v>9</v>
      </c>
      <c r="D15" s="237" t="s">
        <v>77</v>
      </c>
      <c r="E15" s="229" t="s">
        <v>32</v>
      </c>
      <c r="F15" s="229" t="s">
        <v>25</v>
      </c>
      <c r="G15" s="238" t="s">
        <v>78</v>
      </c>
      <c r="H15" s="239">
        <v>1.5</v>
      </c>
      <c r="I15" s="300">
        <v>4.5</v>
      </c>
    </row>
    <row r="16" spans="1:9" s="25" customFormat="1" ht="16.5" customHeight="1">
      <c r="A16" s="273"/>
      <c r="B16" s="279"/>
      <c r="C16" s="206">
        <v>10</v>
      </c>
      <c r="D16" s="211" t="s">
        <v>79</v>
      </c>
      <c r="E16" s="304" t="s">
        <v>29</v>
      </c>
      <c r="F16" s="212" t="s">
        <v>33</v>
      </c>
      <c r="G16" s="208" t="s">
        <v>80</v>
      </c>
      <c r="H16" s="209">
        <v>4.5</v>
      </c>
      <c r="I16" s="210">
        <v>1.5</v>
      </c>
    </row>
    <row r="17" spans="1:9" ht="16.5" customHeight="1">
      <c r="A17" s="273"/>
      <c r="B17" s="279"/>
      <c r="C17" s="227">
        <v>11</v>
      </c>
      <c r="D17" s="228" t="s">
        <v>81</v>
      </c>
      <c r="E17" s="234" t="s">
        <v>30</v>
      </c>
      <c r="F17" s="234" t="s">
        <v>34</v>
      </c>
      <c r="G17" s="235" t="s">
        <v>82</v>
      </c>
      <c r="H17" s="231">
        <v>6</v>
      </c>
      <c r="I17" s="232">
        <v>0</v>
      </c>
    </row>
    <row r="18" spans="1:9" ht="16.5" customHeight="1" thickBot="1">
      <c r="A18" s="273"/>
      <c r="B18" s="279"/>
      <c r="C18" s="221">
        <v>12</v>
      </c>
      <c r="D18" s="207" t="s">
        <v>83</v>
      </c>
      <c r="E18" s="304" t="s">
        <v>28</v>
      </c>
      <c r="F18" s="217" t="s">
        <v>26</v>
      </c>
      <c r="G18" s="213" t="s">
        <v>84</v>
      </c>
      <c r="H18" s="209">
        <v>0</v>
      </c>
      <c r="I18" s="210">
        <v>6</v>
      </c>
    </row>
    <row r="19" spans="1:9" ht="16.5" customHeight="1">
      <c r="A19" s="273"/>
      <c r="B19" s="279"/>
      <c r="C19" s="227">
        <v>13</v>
      </c>
      <c r="D19" s="228" t="s">
        <v>44</v>
      </c>
      <c r="E19" s="229" t="s">
        <v>124</v>
      </c>
      <c r="F19" s="234" t="s">
        <v>31</v>
      </c>
      <c r="G19" s="235" t="s">
        <v>85</v>
      </c>
      <c r="H19" s="231" t="s">
        <v>106</v>
      </c>
      <c r="I19" s="232" t="s">
        <v>219</v>
      </c>
    </row>
    <row r="20" spans="1:9" ht="16.5" customHeight="1">
      <c r="A20" s="273"/>
      <c r="B20" s="279"/>
      <c r="C20" s="206">
        <v>14</v>
      </c>
      <c r="D20" s="211" t="s">
        <v>86</v>
      </c>
      <c r="E20" s="304" t="s">
        <v>75</v>
      </c>
      <c r="F20" s="212" t="s">
        <v>110</v>
      </c>
      <c r="G20" s="208" t="s">
        <v>87</v>
      </c>
      <c r="H20" s="209" t="s">
        <v>219</v>
      </c>
      <c r="I20" s="210" t="s">
        <v>22</v>
      </c>
    </row>
    <row r="21" spans="1:9" ht="16.5" customHeight="1">
      <c r="A21" s="273"/>
      <c r="B21" s="279"/>
      <c r="C21" s="227">
        <v>15</v>
      </c>
      <c r="D21" s="228" t="s">
        <v>88</v>
      </c>
      <c r="E21" s="234" t="s">
        <v>108</v>
      </c>
      <c r="F21" s="234" t="s">
        <v>35</v>
      </c>
      <c r="G21" s="235" t="s">
        <v>89</v>
      </c>
      <c r="H21" s="231" t="s">
        <v>22</v>
      </c>
      <c r="I21" s="232" t="s">
        <v>219</v>
      </c>
    </row>
    <row r="22" spans="1:9" ht="16.5" customHeight="1" thickBot="1">
      <c r="A22" s="274"/>
      <c r="B22" s="280"/>
      <c r="C22" s="222">
        <v>16</v>
      </c>
      <c r="D22" s="223" t="s">
        <v>90</v>
      </c>
      <c r="E22" s="217" t="s">
        <v>27</v>
      </c>
      <c r="F22" s="217" t="s">
        <v>74</v>
      </c>
      <c r="G22" s="218" t="s">
        <v>76</v>
      </c>
      <c r="H22" s="224" t="s">
        <v>22</v>
      </c>
      <c r="I22" s="225" t="s">
        <v>219</v>
      </c>
    </row>
    <row r="23" spans="1:9" ht="16.5" customHeight="1">
      <c r="A23" s="283" t="s">
        <v>125</v>
      </c>
      <c r="B23" s="278"/>
      <c r="C23" s="248">
        <v>17</v>
      </c>
      <c r="D23" s="249" t="s">
        <v>49</v>
      </c>
      <c r="E23" s="250" t="s">
        <v>31</v>
      </c>
      <c r="F23" s="250" t="s">
        <v>28</v>
      </c>
      <c r="G23" s="251" t="s">
        <v>46</v>
      </c>
      <c r="H23" s="252">
        <v>1</v>
      </c>
      <c r="I23" s="253">
        <v>5</v>
      </c>
    </row>
    <row r="24" spans="1:9" ht="16.5" customHeight="1">
      <c r="A24" s="284"/>
      <c r="B24" s="279"/>
      <c r="C24" s="206">
        <v>18</v>
      </c>
      <c r="D24" s="207" t="s">
        <v>50</v>
      </c>
      <c r="E24" s="212" t="s">
        <v>34</v>
      </c>
      <c r="F24" s="212" t="s">
        <v>75</v>
      </c>
      <c r="G24" s="213" t="s">
        <v>47</v>
      </c>
      <c r="H24" s="209" t="s">
        <v>219</v>
      </c>
      <c r="I24" s="210" t="s">
        <v>22</v>
      </c>
    </row>
    <row r="25" spans="1:9" ht="16.5" customHeight="1">
      <c r="A25" s="284"/>
      <c r="B25" s="279"/>
      <c r="C25" s="254">
        <v>19</v>
      </c>
      <c r="D25" s="255" t="s">
        <v>51</v>
      </c>
      <c r="E25" s="256" t="s">
        <v>33</v>
      </c>
      <c r="F25" s="256" t="s">
        <v>35</v>
      </c>
      <c r="G25" s="257" t="s">
        <v>48</v>
      </c>
      <c r="H25" s="258">
        <v>4</v>
      </c>
      <c r="I25" s="259">
        <v>2</v>
      </c>
    </row>
    <row r="26" spans="1:9" ht="16.5" customHeight="1" thickBot="1">
      <c r="A26" s="284"/>
      <c r="B26" s="279"/>
      <c r="C26" s="215">
        <v>20</v>
      </c>
      <c r="D26" s="216" t="s">
        <v>52</v>
      </c>
      <c r="E26" s="217" t="s">
        <v>30</v>
      </c>
      <c r="F26" s="217" t="s">
        <v>26</v>
      </c>
      <c r="G26" s="218" t="s">
        <v>45</v>
      </c>
      <c r="H26" s="219">
        <v>0.5</v>
      </c>
      <c r="I26" s="299">
        <v>5.5</v>
      </c>
    </row>
    <row r="27" spans="1:9" ht="16.5" customHeight="1">
      <c r="A27" s="284"/>
      <c r="B27" s="279"/>
      <c r="C27" s="254">
        <v>21</v>
      </c>
      <c r="D27" s="255" t="s">
        <v>53</v>
      </c>
      <c r="E27" s="260" t="s">
        <v>25</v>
      </c>
      <c r="F27" s="260" t="s">
        <v>29</v>
      </c>
      <c r="G27" s="261" t="s">
        <v>54</v>
      </c>
      <c r="H27" s="258">
        <v>1.5</v>
      </c>
      <c r="I27" s="302">
        <v>4.5</v>
      </c>
    </row>
    <row r="28" spans="1:9" ht="16.5" customHeight="1" thickBot="1">
      <c r="A28" s="284"/>
      <c r="B28" s="279"/>
      <c r="C28" s="222">
        <v>22</v>
      </c>
      <c r="D28" s="216" t="s">
        <v>55</v>
      </c>
      <c r="E28" s="217" t="s">
        <v>30</v>
      </c>
      <c r="F28" s="217" t="s">
        <v>26</v>
      </c>
      <c r="G28" s="226" t="s">
        <v>56</v>
      </c>
      <c r="H28" s="224">
        <v>0.5</v>
      </c>
      <c r="I28" s="303">
        <v>5.5</v>
      </c>
    </row>
    <row r="29" spans="1:9" ht="16.5" customHeight="1">
      <c r="A29" s="284"/>
      <c r="B29" s="279"/>
      <c r="C29" s="248">
        <v>23</v>
      </c>
      <c r="D29" s="249" t="s">
        <v>57</v>
      </c>
      <c r="E29" s="250" t="s">
        <v>28</v>
      </c>
      <c r="F29" s="250" t="s">
        <v>34</v>
      </c>
      <c r="G29" s="251" t="s">
        <v>58</v>
      </c>
      <c r="H29" s="252">
        <v>4</v>
      </c>
      <c r="I29" s="253">
        <v>2</v>
      </c>
    </row>
    <row r="30" spans="1:9" ht="16.5" customHeight="1" thickBot="1">
      <c r="A30" s="284"/>
      <c r="B30" s="280"/>
      <c r="C30" s="222">
        <v>24</v>
      </c>
      <c r="D30" s="216" t="s">
        <v>59</v>
      </c>
      <c r="E30" s="217" t="s">
        <v>33</v>
      </c>
      <c r="F30" s="217" t="s">
        <v>32</v>
      </c>
      <c r="G30" s="226" t="s">
        <v>60</v>
      </c>
      <c r="H30" s="224">
        <v>1</v>
      </c>
      <c r="I30" s="225">
        <v>5</v>
      </c>
    </row>
    <row r="31" spans="1:9" ht="16.5" customHeight="1">
      <c r="A31" s="284"/>
      <c r="B31" s="289"/>
      <c r="C31" s="254">
        <v>25</v>
      </c>
      <c r="D31" s="255" t="s">
        <v>62</v>
      </c>
      <c r="E31" s="260" t="s">
        <v>30</v>
      </c>
      <c r="F31" s="260" t="s">
        <v>28</v>
      </c>
      <c r="G31" s="261" t="s">
        <v>61</v>
      </c>
      <c r="H31" s="258">
        <v>5.5</v>
      </c>
      <c r="I31" s="259">
        <v>0.5</v>
      </c>
    </row>
    <row r="32" spans="1:9" ht="16.5" customHeight="1" thickBot="1">
      <c r="A32" s="285"/>
      <c r="B32" s="290"/>
      <c r="C32" s="222">
        <v>26</v>
      </c>
      <c r="D32" s="223" t="s">
        <v>63</v>
      </c>
      <c r="E32" s="217" t="s">
        <v>25</v>
      </c>
      <c r="F32" s="217" t="s">
        <v>32</v>
      </c>
      <c r="G32" s="218" t="s">
        <v>64</v>
      </c>
      <c r="H32" s="224">
        <v>2</v>
      </c>
      <c r="I32" s="225">
        <v>4</v>
      </c>
    </row>
    <row r="33" spans="1:9" ht="16.5" customHeight="1">
      <c r="A33" s="286" t="s">
        <v>127</v>
      </c>
      <c r="B33" s="291"/>
      <c r="C33" s="240">
        <v>27</v>
      </c>
      <c r="D33" s="241" t="s">
        <v>65</v>
      </c>
      <c r="E33" s="246" t="s">
        <v>29</v>
      </c>
      <c r="F33" s="246" t="s">
        <v>30</v>
      </c>
      <c r="G33" s="247" t="s">
        <v>66</v>
      </c>
      <c r="H33" s="244">
        <v>2.5</v>
      </c>
      <c r="I33" s="245">
        <v>3.5</v>
      </c>
    </row>
    <row r="34" spans="1:9" ht="16.5" customHeight="1">
      <c r="A34" s="287"/>
      <c r="B34" s="292"/>
      <c r="C34" s="206">
        <v>28</v>
      </c>
      <c r="D34" s="211" t="s">
        <v>67</v>
      </c>
      <c r="E34" s="212" t="s">
        <v>26</v>
      </c>
      <c r="F34" s="212" t="s">
        <v>32</v>
      </c>
      <c r="G34" s="213" t="s">
        <v>68</v>
      </c>
      <c r="H34" s="209">
        <v>4</v>
      </c>
      <c r="I34" s="210">
        <v>2</v>
      </c>
    </row>
    <row r="35" spans="1:9" ht="16.5" customHeight="1">
      <c r="A35" s="287"/>
      <c r="B35" s="293"/>
      <c r="C35" s="240">
        <v>29</v>
      </c>
      <c r="D35" s="241" t="s">
        <v>69</v>
      </c>
      <c r="E35" s="242" t="s">
        <v>29</v>
      </c>
      <c r="F35" s="242" t="s">
        <v>32</v>
      </c>
      <c r="G35" s="243" t="s">
        <v>70</v>
      </c>
      <c r="H35" s="244" t="s">
        <v>220</v>
      </c>
      <c r="I35" s="245">
        <v>3</v>
      </c>
    </row>
    <row r="36" spans="1:9" ht="16.5" customHeight="1" thickBot="1">
      <c r="A36" s="288"/>
      <c r="B36" s="292"/>
      <c r="C36" s="178">
        <v>30</v>
      </c>
      <c r="D36" s="180" t="s">
        <v>71</v>
      </c>
      <c r="E36" s="182" t="s">
        <v>30</v>
      </c>
      <c r="F36" s="182" t="s">
        <v>26</v>
      </c>
      <c r="G36" s="181" t="s">
        <v>72</v>
      </c>
      <c r="H36" s="17">
        <v>2</v>
      </c>
      <c r="I36" s="24">
        <v>4</v>
      </c>
    </row>
    <row r="37" spans="3:9" ht="16.5" customHeight="1">
      <c r="C37" s="28"/>
      <c r="D37" s="176" t="s">
        <v>15</v>
      </c>
      <c r="E37" s="20"/>
      <c r="F37" s="27"/>
      <c r="G37" s="29" t="s">
        <v>18</v>
      </c>
      <c r="I37" s="30"/>
    </row>
    <row r="38" spans="3:9" s="27" customFormat="1" ht="17.25">
      <c r="C38" s="2" t="s">
        <v>12</v>
      </c>
      <c r="D38" s="139"/>
      <c r="E38" s="2"/>
      <c r="F38" s="15"/>
      <c r="G38" s="15"/>
      <c r="H38" s="177" t="s">
        <v>107</v>
      </c>
      <c r="I38" s="18"/>
    </row>
    <row r="39" spans="3:9" ht="10.5" customHeight="1">
      <c r="C39" s="2"/>
      <c r="D39" s="139"/>
      <c r="E39" s="2"/>
      <c r="F39" s="14"/>
      <c r="G39" s="14"/>
      <c r="I39" s="19"/>
    </row>
    <row r="40" spans="3:8" s="3" customFormat="1" ht="17.25">
      <c r="C40" s="2" t="s">
        <v>36</v>
      </c>
      <c r="D40" s="139"/>
      <c r="E40" s="2"/>
      <c r="H40" s="14" t="s">
        <v>123</v>
      </c>
    </row>
  </sheetData>
  <sheetProtection/>
  <mergeCells count="14">
    <mergeCell ref="B23:B30"/>
    <mergeCell ref="A23:A32"/>
    <mergeCell ref="A33:A36"/>
    <mergeCell ref="B31:B32"/>
    <mergeCell ref="B33:B34"/>
    <mergeCell ref="B35:B36"/>
    <mergeCell ref="A2:I2"/>
    <mergeCell ref="H6:I6"/>
    <mergeCell ref="A7:A22"/>
    <mergeCell ref="B7:B14"/>
    <mergeCell ref="B15:B22"/>
    <mergeCell ref="C3:I3"/>
    <mergeCell ref="D6:E6"/>
    <mergeCell ref="F6:G6"/>
  </mergeCells>
  <printOptions horizontalCentered="1"/>
  <pageMargins left="0.7086614173228347" right="0.2362204724409449" top="0.5118110236220472" bottom="0.551181102362204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="70" zoomScaleNormal="70" zoomScalePageLayoutView="55" workbookViewId="0" topLeftCell="A1">
      <selection activeCell="I53" sqref="I53"/>
    </sheetView>
  </sheetViews>
  <sheetFormatPr defaultColWidth="9.28125" defaultRowHeight="15"/>
  <cols>
    <col min="1" max="1" width="5.421875" style="144" customWidth="1"/>
    <col min="2" max="2" width="7.28125" style="144" customWidth="1"/>
    <col min="3" max="3" width="9.28125" style="141" customWidth="1"/>
    <col min="4" max="4" width="7.57421875" style="144" customWidth="1"/>
    <col min="5" max="5" width="6.7109375" style="171" customWidth="1"/>
    <col min="6" max="6" width="24.8515625" style="144" customWidth="1"/>
    <col min="7" max="7" width="13.140625" style="144" customWidth="1"/>
    <col min="8" max="8" width="12.00390625" style="144" customWidth="1"/>
    <col min="9" max="9" width="5.8515625" style="144" customWidth="1"/>
    <col min="10" max="10" width="4.8515625" style="144" customWidth="1"/>
    <col min="11" max="16384" width="9.28125" style="144" customWidth="1"/>
  </cols>
  <sheetData>
    <row r="1" spans="1:10" s="143" customFormat="1" ht="18.75" customHeight="1">
      <c r="A1" s="294" t="s">
        <v>92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s="143" customFormat="1" ht="15">
      <c r="A2" s="295" t="s">
        <v>122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s="143" customFormat="1" ht="15">
      <c r="A3" s="164"/>
      <c r="B3" s="164"/>
      <c r="C3" s="164"/>
      <c r="D3" s="164"/>
      <c r="E3" s="165"/>
      <c r="F3" s="164" t="s">
        <v>114</v>
      </c>
      <c r="G3" s="164"/>
      <c r="H3" s="164"/>
      <c r="I3" s="164"/>
      <c r="J3" s="164"/>
    </row>
    <row r="4" spans="1:10" s="198" customFormat="1" ht="15">
      <c r="A4" s="183" t="s">
        <v>121</v>
      </c>
      <c r="C4" s="199"/>
      <c r="D4" s="199"/>
      <c r="E4" s="200"/>
      <c r="F4" s="199"/>
      <c r="G4" s="199"/>
      <c r="I4" s="201"/>
      <c r="J4" s="201" t="s">
        <v>211</v>
      </c>
    </row>
    <row r="5" spans="1:10" ht="6" customHeight="1">
      <c r="A5" s="145"/>
      <c r="B5" s="145"/>
      <c r="C5" s="146"/>
      <c r="D5" s="145"/>
      <c r="E5" s="167"/>
      <c r="F5" s="147"/>
      <c r="G5" s="147"/>
      <c r="H5" s="147"/>
      <c r="I5" s="147"/>
      <c r="J5" s="147"/>
    </row>
    <row r="6" spans="1:10" ht="46.5" customHeight="1">
      <c r="A6" s="148" t="s">
        <v>2</v>
      </c>
      <c r="B6" s="148" t="s">
        <v>17</v>
      </c>
      <c r="C6" s="148" t="s">
        <v>4</v>
      </c>
      <c r="D6" s="148" t="s">
        <v>5</v>
      </c>
      <c r="E6" s="168" t="s">
        <v>1</v>
      </c>
      <c r="F6" s="148" t="s">
        <v>3</v>
      </c>
      <c r="G6" s="148" t="s">
        <v>16</v>
      </c>
      <c r="H6" s="148" t="s">
        <v>19</v>
      </c>
      <c r="I6" s="149" t="s">
        <v>0</v>
      </c>
      <c r="J6" s="148" t="s">
        <v>6</v>
      </c>
    </row>
    <row r="7" spans="1:10" ht="15">
      <c r="A7" s="150">
        <v>1</v>
      </c>
      <c r="B7" s="150">
        <v>1</v>
      </c>
      <c r="C7" s="151" t="s">
        <v>128</v>
      </c>
      <c r="D7" s="153"/>
      <c r="E7" s="172">
        <v>1</v>
      </c>
      <c r="F7" s="306" t="s">
        <v>225</v>
      </c>
      <c r="G7" s="152" t="s">
        <v>26</v>
      </c>
      <c r="H7" s="153"/>
      <c r="I7" s="153">
        <v>5</v>
      </c>
      <c r="J7" s="154">
        <v>1</v>
      </c>
    </row>
    <row r="8" spans="1:10" ht="15">
      <c r="A8" s="150">
        <v>2</v>
      </c>
      <c r="B8" s="150">
        <v>2</v>
      </c>
      <c r="C8" s="151" t="s">
        <v>128</v>
      </c>
      <c r="D8" s="153"/>
      <c r="E8" s="173">
        <v>1</v>
      </c>
      <c r="F8" s="305" t="s">
        <v>154</v>
      </c>
      <c r="G8" s="152" t="s">
        <v>26</v>
      </c>
      <c r="H8" s="153" t="s">
        <v>153</v>
      </c>
      <c r="I8" s="152">
        <v>3</v>
      </c>
      <c r="J8" s="156">
        <v>2</v>
      </c>
    </row>
    <row r="9" spans="1:10" ht="15">
      <c r="A9" s="150">
        <v>3</v>
      </c>
      <c r="B9" s="150">
        <v>3</v>
      </c>
      <c r="C9" s="151" t="s">
        <v>128</v>
      </c>
      <c r="D9" s="153" t="s">
        <v>237</v>
      </c>
      <c r="E9" s="173">
        <v>1</v>
      </c>
      <c r="F9" s="306" t="s">
        <v>223</v>
      </c>
      <c r="G9" s="152" t="s">
        <v>26</v>
      </c>
      <c r="H9" s="153" t="s">
        <v>153</v>
      </c>
      <c r="I9" s="153">
        <v>3</v>
      </c>
      <c r="J9" s="154">
        <v>2</v>
      </c>
    </row>
    <row r="10" spans="1:10" ht="15">
      <c r="A10" s="150">
        <v>4</v>
      </c>
      <c r="B10" s="150">
        <v>4</v>
      </c>
      <c r="C10" s="151" t="s">
        <v>128</v>
      </c>
      <c r="D10" s="153" t="s">
        <v>237</v>
      </c>
      <c r="E10" s="173">
        <v>1</v>
      </c>
      <c r="F10" s="306" t="s">
        <v>224</v>
      </c>
      <c r="G10" s="152" t="s">
        <v>26</v>
      </c>
      <c r="H10" s="153" t="s">
        <v>153</v>
      </c>
      <c r="I10" s="153">
        <v>3</v>
      </c>
      <c r="J10" s="154">
        <v>2</v>
      </c>
    </row>
    <row r="11" spans="1:10" ht="15">
      <c r="A11" s="150">
        <v>5</v>
      </c>
      <c r="B11" s="150">
        <v>5</v>
      </c>
      <c r="C11" s="151" t="s">
        <v>128</v>
      </c>
      <c r="D11" s="153"/>
      <c r="E11" s="173">
        <v>1</v>
      </c>
      <c r="F11" s="159" t="s">
        <v>156</v>
      </c>
      <c r="G11" s="152" t="s">
        <v>26</v>
      </c>
      <c r="H11" s="153"/>
      <c r="I11" s="153" t="s">
        <v>138</v>
      </c>
      <c r="J11" s="154">
        <v>6</v>
      </c>
    </row>
    <row r="12" spans="1:10" ht="15">
      <c r="A12" s="150">
        <v>6</v>
      </c>
      <c r="B12" s="150">
        <v>6</v>
      </c>
      <c r="C12" s="151" t="s">
        <v>128</v>
      </c>
      <c r="D12" s="153" t="s">
        <v>237</v>
      </c>
      <c r="E12" s="173">
        <v>1</v>
      </c>
      <c r="F12" s="306" t="s">
        <v>155</v>
      </c>
      <c r="G12" s="152" t="s">
        <v>26</v>
      </c>
      <c r="H12" s="153" t="s">
        <v>153</v>
      </c>
      <c r="I12" s="153">
        <v>3</v>
      </c>
      <c r="J12" s="154">
        <v>2</v>
      </c>
    </row>
    <row r="13" spans="1:10" ht="15">
      <c r="A13" s="150">
        <v>7</v>
      </c>
      <c r="B13" s="150">
        <v>1</v>
      </c>
      <c r="C13" s="151" t="s">
        <v>128</v>
      </c>
      <c r="D13" s="153" t="s">
        <v>237</v>
      </c>
      <c r="E13" s="173">
        <v>2</v>
      </c>
      <c r="F13" s="151" t="s">
        <v>140</v>
      </c>
      <c r="G13" s="152" t="s">
        <v>30</v>
      </c>
      <c r="H13" s="153" t="s">
        <v>141</v>
      </c>
      <c r="I13" s="153">
        <v>2</v>
      </c>
      <c r="J13" s="154">
        <v>2</v>
      </c>
    </row>
    <row r="14" spans="1:10" ht="15">
      <c r="A14" s="150">
        <v>8</v>
      </c>
      <c r="B14" s="150">
        <v>2</v>
      </c>
      <c r="C14" s="151" t="s">
        <v>128</v>
      </c>
      <c r="D14" s="153"/>
      <c r="E14" s="173">
        <v>2</v>
      </c>
      <c r="F14" s="159" t="s">
        <v>136</v>
      </c>
      <c r="G14" s="152" t="s">
        <v>30</v>
      </c>
      <c r="H14" s="153" t="s">
        <v>137</v>
      </c>
      <c r="I14" s="153" t="s">
        <v>138</v>
      </c>
      <c r="J14" s="154">
        <v>6</v>
      </c>
    </row>
    <row r="15" spans="1:10" ht="15">
      <c r="A15" s="150">
        <v>9</v>
      </c>
      <c r="B15" s="150">
        <v>3</v>
      </c>
      <c r="C15" s="151" t="s">
        <v>128</v>
      </c>
      <c r="D15" s="153"/>
      <c r="E15" s="173">
        <v>2</v>
      </c>
      <c r="F15" s="159" t="s">
        <v>135</v>
      </c>
      <c r="G15" s="152" t="s">
        <v>30</v>
      </c>
      <c r="H15" s="153" t="s">
        <v>134</v>
      </c>
      <c r="I15" s="153">
        <v>4</v>
      </c>
      <c r="J15" s="154">
        <v>3</v>
      </c>
    </row>
    <row r="16" spans="1:10" ht="15">
      <c r="A16" s="150">
        <v>10</v>
      </c>
      <c r="B16" s="150">
        <v>4</v>
      </c>
      <c r="C16" s="151" t="s">
        <v>128</v>
      </c>
      <c r="D16" s="153"/>
      <c r="E16" s="173">
        <v>2</v>
      </c>
      <c r="F16" s="159" t="s">
        <v>139</v>
      </c>
      <c r="G16" s="152" t="s">
        <v>30</v>
      </c>
      <c r="H16" s="153" t="s">
        <v>134</v>
      </c>
      <c r="I16" s="153">
        <v>4</v>
      </c>
      <c r="J16" s="154">
        <v>3</v>
      </c>
    </row>
    <row r="17" spans="1:10" ht="15">
      <c r="A17" s="150">
        <v>11</v>
      </c>
      <c r="B17" s="150">
        <v>5</v>
      </c>
      <c r="C17" s="151" t="s">
        <v>128</v>
      </c>
      <c r="D17" s="153"/>
      <c r="E17" s="173">
        <v>2</v>
      </c>
      <c r="F17" s="159" t="s">
        <v>133</v>
      </c>
      <c r="G17" s="152" t="s">
        <v>30</v>
      </c>
      <c r="H17" s="153" t="s">
        <v>134</v>
      </c>
      <c r="I17" s="153">
        <v>3</v>
      </c>
      <c r="J17" s="154">
        <v>4</v>
      </c>
    </row>
    <row r="18" spans="1:10" ht="15">
      <c r="A18" s="150">
        <v>12</v>
      </c>
      <c r="B18" s="150">
        <v>6</v>
      </c>
      <c r="C18" s="151" t="s">
        <v>128</v>
      </c>
      <c r="D18" s="153" t="s">
        <v>237</v>
      </c>
      <c r="E18" s="173">
        <v>2</v>
      </c>
      <c r="F18" s="151" t="s">
        <v>142</v>
      </c>
      <c r="G18" s="152" t="s">
        <v>30</v>
      </c>
      <c r="H18" s="153" t="s">
        <v>141</v>
      </c>
      <c r="I18" s="153">
        <v>2</v>
      </c>
      <c r="J18" s="154">
        <v>2</v>
      </c>
    </row>
    <row r="19" spans="1:10" ht="15">
      <c r="A19" s="150">
        <v>13</v>
      </c>
      <c r="B19" s="150">
        <v>1</v>
      </c>
      <c r="C19" s="151" t="s">
        <v>128</v>
      </c>
      <c r="D19" s="153" t="s">
        <v>237</v>
      </c>
      <c r="E19" s="173">
        <v>3</v>
      </c>
      <c r="F19" s="159" t="s">
        <v>196</v>
      </c>
      <c r="G19" s="152" t="s">
        <v>29</v>
      </c>
      <c r="H19" s="153" t="s">
        <v>188</v>
      </c>
      <c r="I19" s="153" t="s">
        <v>181</v>
      </c>
      <c r="J19" s="154">
        <v>4</v>
      </c>
    </row>
    <row r="20" spans="1:10" ht="15">
      <c r="A20" s="150">
        <v>14</v>
      </c>
      <c r="B20" s="150">
        <v>2</v>
      </c>
      <c r="C20" s="151" t="s">
        <v>128</v>
      </c>
      <c r="D20" s="153"/>
      <c r="E20" s="173">
        <v>3</v>
      </c>
      <c r="F20" s="159" t="s">
        <v>194</v>
      </c>
      <c r="G20" s="152" t="s">
        <v>29</v>
      </c>
      <c r="H20" s="153" t="s">
        <v>188</v>
      </c>
      <c r="I20" s="153">
        <v>2</v>
      </c>
      <c r="J20" s="154">
        <v>5</v>
      </c>
    </row>
    <row r="21" spans="1:10" ht="15">
      <c r="A21" s="150">
        <v>15</v>
      </c>
      <c r="B21" s="150">
        <v>3</v>
      </c>
      <c r="C21" s="151" t="s">
        <v>128</v>
      </c>
      <c r="D21" s="153" t="s">
        <v>237</v>
      </c>
      <c r="E21" s="173">
        <v>3</v>
      </c>
      <c r="F21" s="159" t="s">
        <v>197</v>
      </c>
      <c r="G21" s="152" t="s">
        <v>29</v>
      </c>
      <c r="H21" s="153" t="s">
        <v>188</v>
      </c>
      <c r="I21" s="153">
        <v>2</v>
      </c>
      <c r="J21" s="154">
        <v>5</v>
      </c>
    </row>
    <row r="22" spans="1:10" ht="15">
      <c r="A22" s="150">
        <v>16</v>
      </c>
      <c r="B22" s="150">
        <v>4</v>
      </c>
      <c r="C22" s="151" t="s">
        <v>128</v>
      </c>
      <c r="D22" s="153"/>
      <c r="E22" s="173">
        <v>3</v>
      </c>
      <c r="F22" s="159" t="s">
        <v>192</v>
      </c>
      <c r="G22" s="152" t="s">
        <v>29</v>
      </c>
      <c r="H22" s="153" t="s">
        <v>188</v>
      </c>
      <c r="I22" s="153" t="s">
        <v>181</v>
      </c>
      <c r="J22" s="154">
        <v>4</v>
      </c>
    </row>
    <row r="23" spans="1:10" ht="15">
      <c r="A23" s="150">
        <v>17</v>
      </c>
      <c r="B23" s="150">
        <v>5</v>
      </c>
      <c r="C23" s="151" t="s">
        <v>128</v>
      </c>
      <c r="D23" s="153"/>
      <c r="E23" s="173">
        <v>3</v>
      </c>
      <c r="F23" s="159" t="s">
        <v>195</v>
      </c>
      <c r="G23" s="152" t="s">
        <v>29</v>
      </c>
      <c r="H23" s="153" t="s">
        <v>189</v>
      </c>
      <c r="I23" s="153">
        <v>4</v>
      </c>
      <c r="J23" s="154">
        <v>1</v>
      </c>
    </row>
    <row r="24" spans="1:10" ht="15">
      <c r="A24" s="150">
        <v>18</v>
      </c>
      <c r="B24" s="150">
        <v>6</v>
      </c>
      <c r="C24" s="151" t="s">
        <v>128</v>
      </c>
      <c r="D24" s="153"/>
      <c r="E24" s="173">
        <v>3</v>
      </c>
      <c r="F24" s="159" t="s">
        <v>191</v>
      </c>
      <c r="G24" s="152" t="s">
        <v>29</v>
      </c>
      <c r="H24" s="153" t="s">
        <v>189</v>
      </c>
      <c r="I24" s="153">
        <v>3</v>
      </c>
      <c r="J24" s="154">
        <v>1</v>
      </c>
    </row>
    <row r="25" spans="1:10" ht="15">
      <c r="A25" s="150">
        <v>19</v>
      </c>
      <c r="B25" s="150">
        <v>7</v>
      </c>
      <c r="C25" s="151" t="s">
        <v>128</v>
      </c>
      <c r="D25" s="153"/>
      <c r="E25" s="173">
        <v>3</v>
      </c>
      <c r="F25" s="159" t="s">
        <v>193</v>
      </c>
      <c r="G25" s="152" t="s">
        <v>29</v>
      </c>
      <c r="H25" s="153" t="s">
        <v>190</v>
      </c>
      <c r="I25" s="153">
        <v>2</v>
      </c>
      <c r="J25" s="154">
        <v>3</v>
      </c>
    </row>
    <row r="26" spans="1:10" ht="15">
      <c r="A26" s="150">
        <v>20</v>
      </c>
      <c r="B26" s="150">
        <v>1</v>
      </c>
      <c r="C26" s="151" t="s">
        <v>128</v>
      </c>
      <c r="D26" s="153"/>
      <c r="E26" s="173">
        <v>4</v>
      </c>
      <c r="F26" s="305" t="s">
        <v>226</v>
      </c>
      <c r="G26" s="152" t="s">
        <v>32</v>
      </c>
      <c r="H26" s="153" t="s">
        <v>233</v>
      </c>
      <c r="I26" s="152" t="s">
        <v>181</v>
      </c>
      <c r="J26" s="156">
        <v>3</v>
      </c>
    </row>
    <row r="27" spans="1:10" ht="15">
      <c r="A27" s="150">
        <v>21</v>
      </c>
      <c r="B27" s="150">
        <v>2</v>
      </c>
      <c r="C27" s="151" t="s">
        <v>128</v>
      </c>
      <c r="D27" s="153"/>
      <c r="E27" s="173">
        <v>4</v>
      </c>
      <c r="F27" s="157" t="s">
        <v>175</v>
      </c>
      <c r="G27" s="152" t="s">
        <v>32</v>
      </c>
      <c r="H27" s="153" t="s">
        <v>233</v>
      </c>
      <c r="I27" s="152">
        <v>4</v>
      </c>
      <c r="J27" s="156">
        <v>6</v>
      </c>
    </row>
    <row r="28" spans="1:10" ht="15">
      <c r="A28" s="150">
        <v>22</v>
      </c>
      <c r="B28" s="150">
        <v>3</v>
      </c>
      <c r="C28" s="151" t="s">
        <v>128</v>
      </c>
      <c r="D28" s="153"/>
      <c r="E28" s="173">
        <v>4</v>
      </c>
      <c r="F28" s="157" t="s">
        <v>177</v>
      </c>
      <c r="G28" s="152" t="s">
        <v>32</v>
      </c>
      <c r="H28" s="153" t="s">
        <v>233</v>
      </c>
      <c r="I28" s="152">
        <v>2</v>
      </c>
      <c r="J28" s="156">
        <v>5</v>
      </c>
    </row>
    <row r="29" spans="1:10" ht="15">
      <c r="A29" s="150">
        <v>23</v>
      </c>
      <c r="B29" s="150">
        <v>4</v>
      </c>
      <c r="C29" s="151" t="s">
        <v>128</v>
      </c>
      <c r="D29" s="153" t="s">
        <v>237</v>
      </c>
      <c r="E29" s="173">
        <v>4</v>
      </c>
      <c r="F29" s="157" t="s">
        <v>228</v>
      </c>
      <c r="G29" s="152" t="s">
        <v>32</v>
      </c>
      <c r="H29" s="153" t="s">
        <v>233</v>
      </c>
      <c r="I29" s="152">
        <v>2</v>
      </c>
      <c r="J29" s="156">
        <v>4</v>
      </c>
    </row>
    <row r="30" spans="1:10" ht="15">
      <c r="A30" s="150">
        <v>24</v>
      </c>
      <c r="B30" s="150">
        <v>5</v>
      </c>
      <c r="C30" s="151" t="s">
        <v>128</v>
      </c>
      <c r="D30" s="153" t="s">
        <v>237</v>
      </c>
      <c r="E30" s="173">
        <v>4</v>
      </c>
      <c r="F30" s="157" t="s">
        <v>232</v>
      </c>
      <c r="G30" s="152" t="s">
        <v>32</v>
      </c>
      <c r="H30" s="153" t="s">
        <v>233</v>
      </c>
      <c r="I30" s="152">
        <v>2</v>
      </c>
      <c r="J30" s="156">
        <v>5</v>
      </c>
    </row>
    <row r="31" spans="1:10" ht="15">
      <c r="A31" s="150">
        <v>25</v>
      </c>
      <c r="B31" s="150">
        <v>6</v>
      </c>
      <c r="C31" s="151" t="s">
        <v>128</v>
      </c>
      <c r="D31" s="153"/>
      <c r="E31" s="173">
        <v>4</v>
      </c>
      <c r="F31" s="305" t="s">
        <v>227</v>
      </c>
      <c r="G31" s="152" t="s">
        <v>32</v>
      </c>
      <c r="H31" s="153" t="s">
        <v>233</v>
      </c>
      <c r="I31" s="152" t="s">
        <v>181</v>
      </c>
      <c r="J31" s="156">
        <v>3</v>
      </c>
    </row>
    <row r="32" spans="1:10" ht="15">
      <c r="A32" s="150">
        <v>26</v>
      </c>
      <c r="B32" s="150">
        <v>7</v>
      </c>
      <c r="C32" s="151" t="s">
        <v>128</v>
      </c>
      <c r="D32" s="153" t="s">
        <v>237</v>
      </c>
      <c r="E32" s="173">
        <v>4</v>
      </c>
      <c r="F32" s="157" t="s">
        <v>174</v>
      </c>
      <c r="G32" s="152" t="s">
        <v>32</v>
      </c>
      <c r="H32" s="152" t="s">
        <v>233</v>
      </c>
      <c r="I32" s="152">
        <v>2</v>
      </c>
      <c r="J32" s="156">
        <v>3</v>
      </c>
    </row>
    <row r="33" spans="1:10" ht="15">
      <c r="A33" s="150">
        <v>27</v>
      </c>
      <c r="B33" s="150">
        <v>8</v>
      </c>
      <c r="C33" s="151" t="s">
        <v>128</v>
      </c>
      <c r="D33" s="153"/>
      <c r="E33" s="172">
        <v>4</v>
      </c>
      <c r="F33" s="157" t="s">
        <v>176</v>
      </c>
      <c r="G33" s="158" t="s">
        <v>32</v>
      </c>
      <c r="H33" s="152" t="s">
        <v>233</v>
      </c>
      <c r="I33" s="152">
        <v>4</v>
      </c>
      <c r="J33" s="156">
        <v>5</v>
      </c>
    </row>
    <row r="34" spans="1:10" ht="15">
      <c r="A34" s="150">
        <v>28</v>
      </c>
      <c r="B34" s="150">
        <v>9</v>
      </c>
      <c r="C34" s="151" t="s">
        <v>128</v>
      </c>
      <c r="D34" s="153"/>
      <c r="E34" s="172">
        <v>4</v>
      </c>
      <c r="F34" s="157" t="s">
        <v>173</v>
      </c>
      <c r="G34" s="158" t="s">
        <v>32</v>
      </c>
      <c r="H34" s="152" t="s">
        <v>233</v>
      </c>
      <c r="I34" s="152" t="s">
        <v>181</v>
      </c>
      <c r="J34" s="156">
        <v>3</v>
      </c>
    </row>
    <row r="35" spans="1:10" ht="15">
      <c r="A35" s="150">
        <v>29</v>
      </c>
      <c r="B35" s="150">
        <v>1</v>
      </c>
      <c r="C35" s="151" t="s">
        <v>128</v>
      </c>
      <c r="D35" s="153"/>
      <c r="E35" s="172" t="s">
        <v>236</v>
      </c>
      <c r="F35" s="155" t="s">
        <v>231</v>
      </c>
      <c r="G35" s="158" t="s">
        <v>25</v>
      </c>
      <c r="H35" s="152" t="s">
        <v>200</v>
      </c>
      <c r="I35" s="152">
        <v>1</v>
      </c>
      <c r="J35" s="156" t="s">
        <v>138</v>
      </c>
    </row>
    <row r="36" spans="1:10" ht="15">
      <c r="A36" s="150">
        <v>30</v>
      </c>
      <c r="B36" s="150">
        <v>2</v>
      </c>
      <c r="C36" s="151" t="s">
        <v>128</v>
      </c>
      <c r="D36" s="153"/>
      <c r="E36" s="172" t="s">
        <v>236</v>
      </c>
      <c r="F36" s="155" t="s">
        <v>202</v>
      </c>
      <c r="G36" s="158" t="s">
        <v>25</v>
      </c>
      <c r="H36" s="152" t="s">
        <v>200</v>
      </c>
      <c r="I36" s="152"/>
      <c r="J36" s="156"/>
    </row>
    <row r="37" spans="1:10" ht="15">
      <c r="A37" s="150">
        <v>31</v>
      </c>
      <c r="B37" s="150">
        <v>3</v>
      </c>
      <c r="C37" s="151" t="s">
        <v>128</v>
      </c>
      <c r="D37" s="153"/>
      <c r="E37" s="172" t="s">
        <v>236</v>
      </c>
      <c r="F37" s="155" t="s">
        <v>204</v>
      </c>
      <c r="G37" s="158" t="s">
        <v>25</v>
      </c>
      <c r="H37" s="152" t="s">
        <v>200</v>
      </c>
      <c r="I37" s="152"/>
      <c r="J37" s="156"/>
    </row>
    <row r="38" spans="1:10" ht="15">
      <c r="A38" s="150">
        <v>32</v>
      </c>
      <c r="B38" s="150">
        <v>4</v>
      </c>
      <c r="C38" s="151" t="s">
        <v>128</v>
      </c>
      <c r="D38" s="153" t="s">
        <v>237</v>
      </c>
      <c r="E38" s="172" t="s">
        <v>236</v>
      </c>
      <c r="F38" s="155" t="s">
        <v>203</v>
      </c>
      <c r="G38" s="158" t="s">
        <v>25</v>
      </c>
      <c r="H38" s="152" t="s">
        <v>200</v>
      </c>
      <c r="I38" s="152"/>
      <c r="J38" s="156"/>
    </row>
    <row r="39" spans="1:10" ht="15">
      <c r="A39" s="150">
        <v>33</v>
      </c>
      <c r="B39" s="150">
        <v>5</v>
      </c>
      <c r="C39" s="151" t="s">
        <v>128</v>
      </c>
      <c r="D39" s="153"/>
      <c r="E39" s="173" t="s">
        <v>210</v>
      </c>
      <c r="F39" s="157" t="s">
        <v>229</v>
      </c>
      <c r="G39" s="158" t="s">
        <v>25</v>
      </c>
      <c r="H39" s="152" t="s">
        <v>200</v>
      </c>
      <c r="I39" s="152" t="s">
        <v>201</v>
      </c>
      <c r="J39" s="156"/>
    </row>
    <row r="40" spans="1:10" ht="15">
      <c r="A40" s="150">
        <v>34</v>
      </c>
      <c r="B40" s="150">
        <v>6</v>
      </c>
      <c r="C40" s="151" t="s">
        <v>128</v>
      </c>
      <c r="D40" s="153"/>
      <c r="E40" s="173" t="s">
        <v>210</v>
      </c>
      <c r="F40" s="155" t="s">
        <v>230</v>
      </c>
      <c r="G40" s="158" t="s">
        <v>25</v>
      </c>
      <c r="H40" s="152" t="s">
        <v>200</v>
      </c>
      <c r="I40" s="152"/>
      <c r="J40" s="156"/>
    </row>
    <row r="41" spans="1:10" ht="15">
      <c r="A41" s="150">
        <v>35</v>
      </c>
      <c r="B41" s="150">
        <v>1</v>
      </c>
      <c r="C41" s="151" t="s">
        <v>128</v>
      </c>
      <c r="D41" s="153"/>
      <c r="E41" s="172" t="s">
        <v>236</v>
      </c>
      <c r="F41" s="157" t="s">
        <v>234</v>
      </c>
      <c r="G41" s="158" t="s">
        <v>28</v>
      </c>
      <c r="H41" s="152" t="s">
        <v>158</v>
      </c>
      <c r="I41" s="152" t="s">
        <v>201</v>
      </c>
      <c r="J41" s="156">
        <v>2</v>
      </c>
    </row>
    <row r="42" spans="1:10" ht="15">
      <c r="A42" s="150">
        <v>36</v>
      </c>
      <c r="B42" s="150">
        <v>2</v>
      </c>
      <c r="C42" s="151" t="s">
        <v>128</v>
      </c>
      <c r="D42" s="153" t="s">
        <v>237</v>
      </c>
      <c r="E42" s="172" t="s">
        <v>236</v>
      </c>
      <c r="F42" s="157" t="s">
        <v>162</v>
      </c>
      <c r="G42" s="158" t="s">
        <v>28</v>
      </c>
      <c r="H42" s="152" t="s">
        <v>158</v>
      </c>
      <c r="I42" s="152">
        <v>1</v>
      </c>
      <c r="J42" s="156">
        <v>3</v>
      </c>
    </row>
    <row r="43" spans="1:10" ht="15">
      <c r="A43" s="150">
        <v>37</v>
      </c>
      <c r="B43" s="150">
        <v>3</v>
      </c>
      <c r="C43" s="151" t="s">
        <v>128</v>
      </c>
      <c r="D43" s="153" t="s">
        <v>237</v>
      </c>
      <c r="E43" s="173" t="s">
        <v>236</v>
      </c>
      <c r="F43" s="157" t="s">
        <v>160</v>
      </c>
      <c r="G43" s="158" t="s">
        <v>28</v>
      </c>
      <c r="H43" s="152" t="s">
        <v>158</v>
      </c>
      <c r="I43" s="152">
        <v>2</v>
      </c>
      <c r="J43" s="156">
        <v>2</v>
      </c>
    </row>
    <row r="44" spans="1:10" ht="15">
      <c r="A44" s="150">
        <v>38</v>
      </c>
      <c r="B44" s="150">
        <v>4</v>
      </c>
      <c r="C44" s="151" t="s">
        <v>128</v>
      </c>
      <c r="D44" s="153"/>
      <c r="E44" s="173" t="s">
        <v>236</v>
      </c>
      <c r="F44" s="157" t="s">
        <v>161</v>
      </c>
      <c r="G44" s="158" t="s">
        <v>28</v>
      </c>
      <c r="H44" s="152" t="s">
        <v>158</v>
      </c>
      <c r="I44" s="152">
        <v>1</v>
      </c>
      <c r="J44" s="156">
        <v>3</v>
      </c>
    </row>
    <row r="45" spans="1:10" ht="15">
      <c r="A45" s="150">
        <v>39</v>
      </c>
      <c r="B45" s="150">
        <v>5</v>
      </c>
      <c r="C45" s="151" t="s">
        <v>128</v>
      </c>
      <c r="D45" s="153"/>
      <c r="E45" s="173" t="s">
        <v>236</v>
      </c>
      <c r="F45" s="157" t="s">
        <v>163</v>
      </c>
      <c r="G45" s="158" t="s">
        <v>28</v>
      </c>
      <c r="H45" s="152" t="s">
        <v>158</v>
      </c>
      <c r="I45" s="152" t="s">
        <v>201</v>
      </c>
      <c r="J45" s="156">
        <v>2</v>
      </c>
    </row>
    <row r="46" spans="1:10" ht="15">
      <c r="A46" s="150">
        <v>40</v>
      </c>
      <c r="B46" s="150">
        <v>6</v>
      </c>
      <c r="C46" s="151" t="s">
        <v>128</v>
      </c>
      <c r="D46" s="153"/>
      <c r="E46" s="173" t="s">
        <v>210</v>
      </c>
      <c r="F46" s="157" t="s">
        <v>157</v>
      </c>
      <c r="G46" s="158" t="s">
        <v>28</v>
      </c>
      <c r="H46" s="152" t="s">
        <v>158</v>
      </c>
      <c r="I46" s="152">
        <v>3</v>
      </c>
      <c r="J46" s="156">
        <v>1</v>
      </c>
    </row>
    <row r="47" spans="1:10" ht="15">
      <c r="A47" s="150">
        <v>41</v>
      </c>
      <c r="B47" s="150">
        <v>7</v>
      </c>
      <c r="C47" s="151" t="s">
        <v>128</v>
      </c>
      <c r="D47" s="153"/>
      <c r="E47" s="173" t="s">
        <v>210</v>
      </c>
      <c r="F47" s="157" t="s">
        <v>159</v>
      </c>
      <c r="G47" s="158" t="s">
        <v>28</v>
      </c>
      <c r="H47" s="152" t="s">
        <v>158</v>
      </c>
      <c r="I47" s="152">
        <v>2</v>
      </c>
      <c r="J47" s="156">
        <v>2</v>
      </c>
    </row>
    <row r="48" spans="1:10" ht="15">
      <c r="A48" s="150">
        <v>42</v>
      </c>
      <c r="B48" s="150">
        <v>1</v>
      </c>
      <c r="C48" s="151" t="s">
        <v>128</v>
      </c>
      <c r="D48" s="153"/>
      <c r="E48" s="173" t="s">
        <v>235</v>
      </c>
      <c r="F48" s="157" t="s">
        <v>131</v>
      </c>
      <c r="G48" s="158" t="s">
        <v>33</v>
      </c>
      <c r="H48" s="152"/>
      <c r="I48" s="152">
        <v>3</v>
      </c>
      <c r="J48" s="156">
        <v>6</v>
      </c>
    </row>
    <row r="49" spans="1:10" ht="15">
      <c r="A49" s="150">
        <v>43</v>
      </c>
      <c r="B49" s="150">
        <v>2</v>
      </c>
      <c r="C49" s="151" t="s">
        <v>128</v>
      </c>
      <c r="D49" s="153"/>
      <c r="E49" s="173" t="s">
        <v>235</v>
      </c>
      <c r="F49" s="157" t="s">
        <v>199</v>
      </c>
      <c r="G49" s="158" t="s">
        <v>33</v>
      </c>
      <c r="H49" s="152"/>
      <c r="I49" s="152">
        <v>1</v>
      </c>
      <c r="J49" s="156">
        <v>2</v>
      </c>
    </row>
    <row r="50" spans="1:10" ht="15">
      <c r="A50" s="150">
        <v>44</v>
      </c>
      <c r="B50" s="150">
        <v>3</v>
      </c>
      <c r="C50" s="151" t="s">
        <v>128</v>
      </c>
      <c r="D50" s="153"/>
      <c r="E50" s="173" t="s">
        <v>235</v>
      </c>
      <c r="F50" s="157" t="s">
        <v>132</v>
      </c>
      <c r="G50" s="158" t="s">
        <v>33</v>
      </c>
      <c r="H50" s="152"/>
      <c r="I50" s="152">
        <v>1</v>
      </c>
      <c r="J50" s="156">
        <v>2</v>
      </c>
    </row>
    <row r="51" spans="1:10" ht="15">
      <c r="A51" s="150">
        <v>45</v>
      </c>
      <c r="B51" s="150">
        <v>4</v>
      </c>
      <c r="C51" s="151" t="s">
        <v>128</v>
      </c>
      <c r="D51" s="153" t="s">
        <v>237</v>
      </c>
      <c r="E51" s="173" t="s">
        <v>209</v>
      </c>
      <c r="F51" s="157" t="s">
        <v>129</v>
      </c>
      <c r="G51" s="158" t="s">
        <v>33</v>
      </c>
      <c r="H51" s="152"/>
      <c r="I51" s="152">
        <v>3</v>
      </c>
      <c r="J51" s="156">
        <v>6</v>
      </c>
    </row>
    <row r="52" spans="1:10" ht="15">
      <c r="A52" s="150">
        <v>46</v>
      </c>
      <c r="B52" s="150">
        <v>5</v>
      </c>
      <c r="C52" s="151" t="s">
        <v>128</v>
      </c>
      <c r="D52" s="153"/>
      <c r="E52" s="173" t="s">
        <v>209</v>
      </c>
      <c r="F52" s="157" t="s">
        <v>198</v>
      </c>
      <c r="G52" s="158" t="s">
        <v>33</v>
      </c>
      <c r="H52" s="152"/>
      <c r="I52" s="152">
        <v>4</v>
      </c>
      <c r="J52" s="156">
        <v>8</v>
      </c>
    </row>
    <row r="53" spans="1:10" ht="15">
      <c r="A53" s="150">
        <v>47</v>
      </c>
      <c r="B53" s="150">
        <v>6</v>
      </c>
      <c r="C53" s="151" t="s">
        <v>128</v>
      </c>
      <c r="D53" s="153" t="s">
        <v>237</v>
      </c>
      <c r="E53" s="173" t="s">
        <v>209</v>
      </c>
      <c r="F53" s="157" t="s">
        <v>130</v>
      </c>
      <c r="G53" s="158" t="s">
        <v>33</v>
      </c>
      <c r="H53" s="152"/>
      <c r="I53" s="152">
        <v>3</v>
      </c>
      <c r="J53" s="156">
        <v>3</v>
      </c>
    </row>
    <row r="54" spans="1:10" ht="15">
      <c r="A54" s="150">
        <v>48</v>
      </c>
      <c r="B54" s="150">
        <v>1</v>
      </c>
      <c r="C54" s="151" t="s">
        <v>128</v>
      </c>
      <c r="D54" s="153"/>
      <c r="E54" s="173" t="s">
        <v>235</v>
      </c>
      <c r="F54" s="157" t="s">
        <v>179</v>
      </c>
      <c r="G54" s="158" t="s">
        <v>34</v>
      </c>
      <c r="H54" s="152" t="s">
        <v>205</v>
      </c>
      <c r="I54" s="152">
        <v>1</v>
      </c>
      <c r="J54" s="156">
        <v>8</v>
      </c>
    </row>
    <row r="55" spans="1:10" ht="15">
      <c r="A55" s="150">
        <v>49</v>
      </c>
      <c r="B55" s="150">
        <v>2</v>
      </c>
      <c r="C55" s="151" t="s">
        <v>128</v>
      </c>
      <c r="D55" s="153"/>
      <c r="E55" s="173" t="s">
        <v>235</v>
      </c>
      <c r="F55" s="157" t="s">
        <v>241</v>
      </c>
      <c r="G55" s="158" t="s">
        <v>34</v>
      </c>
      <c r="H55" s="152" t="s">
        <v>205</v>
      </c>
      <c r="I55" s="152">
        <v>1</v>
      </c>
      <c r="J55" s="156">
        <v>2</v>
      </c>
    </row>
    <row r="56" spans="1:10" ht="15">
      <c r="A56" s="150">
        <v>50</v>
      </c>
      <c r="B56" s="150">
        <v>3</v>
      </c>
      <c r="C56" s="151" t="s">
        <v>128</v>
      </c>
      <c r="D56" s="153"/>
      <c r="E56" s="173" t="s">
        <v>235</v>
      </c>
      <c r="F56" s="157" t="s">
        <v>239</v>
      </c>
      <c r="G56" s="158" t="s">
        <v>34</v>
      </c>
      <c r="H56" s="152" t="s">
        <v>205</v>
      </c>
      <c r="I56" s="152">
        <v>3</v>
      </c>
      <c r="J56" s="156">
        <v>9</v>
      </c>
    </row>
    <row r="57" spans="1:10" ht="15">
      <c r="A57" s="150">
        <v>51</v>
      </c>
      <c r="B57" s="150">
        <v>4</v>
      </c>
      <c r="C57" s="151" t="s">
        <v>128</v>
      </c>
      <c r="D57" s="153"/>
      <c r="E57" s="173" t="s">
        <v>235</v>
      </c>
      <c r="F57" s="157" t="s">
        <v>242</v>
      </c>
      <c r="G57" s="158" t="s">
        <v>34</v>
      </c>
      <c r="H57" s="152" t="s">
        <v>205</v>
      </c>
      <c r="I57" s="152">
        <v>1</v>
      </c>
      <c r="J57" s="156">
        <v>5</v>
      </c>
    </row>
    <row r="58" spans="1:10" ht="15">
      <c r="A58" s="150">
        <v>52</v>
      </c>
      <c r="B58" s="150">
        <v>5</v>
      </c>
      <c r="C58" s="151" t="s">
        <v>128</v>
      </c>
      <c r="D58" s="153"/>
      <c r="E58" s="173" t="s">
        <v>235</v>
      </c>
      <c r="F58" s="157" t="s">
        <v>240</v>
      </c>
      <c r="G58" s="158" t="s">
        <v>34</v>
      </c>
      <c r="H58" s="152" t="s">
        <v>205</v>
      </c>
      <c r="I58" s="152">
        <v>3</v>
      </c>
      <c r="J58" s="156">
        <v>9</v>
      </c>
    </row>
    <row r="59" spans="1:10" ht="15">
      <c r="A59" s="150">
        <v>53</v>
      </c>
      <c r="B59" s="150">
        <v>6</v>
      </c>
      <c r="C59" s="151" t="s">
        <v>128</v>
      </c>
      <c r="D59" s="153"/>
      <c r="E59" s="173" t="s">
        <v>209</v>
      </c>
      <c r="F59" s="157" t="s">
        <v>238</v>
      </c>
      <c r="G59" s="158" t="s">
        <v>34</v>
      </c>
      <c r="H59" s="152" t="s">
        <v>205</v>
      </c>
      <c r="I59" s="152">
        <v>2</v>
      </c>
      <c r="J59" s="156">
        <v>10</v>
      </c>
    </row>
    <row r="60" spans="1:10" ht="15">
      <c r="A60" s="150">
        <v>54</v>
      </c>
      <c r="B60" s="150">
        <v>7</v>
      </c>
      <c r="C60" s="151" t="s">
        <v>128</v>
      </c>
      <c r="D60" s="153"/>
      <c r="E60" s="173" t="s">
        <v>209</v>
      </c>
      <c r="F60" s="157" t="s">
        <v>178</v>
      </c>
      <c r="G60" s="158" t="s">
        <v>34</v>
      </c>
      <c r="H60" s="152" t="s">
        <v>205</v>
      </c>
      <c r="I60" s="152">
        <v>1</v>
      </c>
      <c r="J60" s="156">
        <v>7</v>
      </c>
    </row>
    <row r="61" spans="1:10" ht="15">
      <c r="A61" s="150">
        <v>55</v>
      </c>
      <c r="B61" s="150">
        <v>1</v>
      </c>
      <c r="C61" s="151" t="s">
        <v>128</v>
      </c>
      <c r="D61" s="153"/>
      <c r="E61" s="170" t="s">
        <v>208</v>
      </c>
      <c r="F61" s="155" t="s">
        <v>143</v>
      </c>
      <c r="G61" s="158" t="s">
        <v>74</v>
      </c>
      <c r="H61" s="152" t="s">
        <v>144</v>
      </c>
      <c r="I61" s="145">
        <v>1</v>
      </c>
      <c r="J61" s="308">
        <v>1</v>
      </c>
    </row>
    <row r="62" spans="1:10" ht="15">
      <c r="A62" s="150">
        <v>56</v>
      </c>
      <c r="B62" s="150">
        <v>2</v>
      </c>
      <c r="C62" s="151" t="s">
        <v>128</v>
      </c>
      <c r="D62" s="153"/>
      <c r="E62" s="170" t="s">
        <v>208</v>
      </c>
      <c r="F62" s="155" t="s">
        <v>145</v>
      </c>
      <c r="G62" s="158" t="s">
        <v>74</v>
      </c>
      <c r="H62" s="152" t="s">
        <v>146</v>
      </c>
      <c r="I62" s="152">
        <v>1</v>
      </c>
      <c r="J62" s="308">
        <v>1</v>
      </c>
    </row>
    <row r="63" spans="1:10" ht="15">
      <c r="A63" s="150">
        <v>57</v>
      </c>
      <c r="B63" s="150">
        <v>3</v>
      </c>
      <c r="C63" s="151" t="s">
        <v>128</v>
      </c>
      <c r="D63" s="153"/>
      <c r="E63" s="170" t="s">
        <v>208</v>
      </c>
      <c r="F63" s="307" t="s">
        <v>221</v>
      </c>
      <c r="G63" s="158" t="s">
        <v>74</v>
      </c>
      <c r="H63" s="152" t="s">
        <v>147</v>
      </c>
      <c r="I63" s="152">
        <v>3</v>
      </c>
      <c r="J63" s="156">
        <v>3</v>
      </c>
    </row>
    <row r="64" spans="1:10" ht="15">
      <c r="A64" s="150">
        <v>58</v>
      </c>
      <c r="B64" s="150">
        <v>1</v>
      </c>
      <c r="C64" s="151" t="s">
        <v>128</v>
      </c>
      <c r="D64" s="153"/>
      <c r="E64" s="170" t="s">
        <v>208</v>
      </c>
      <c r="F64" s="157" t="s">
        <v>152</v>
      </c>
      <c r="G64" s="158" t="s">
        <v>31</v>
      </c>
      <c r="H64" s="152"/>
      <c r="I64" s="152">
        <v>1</v>
      </c>
      <c r="J64" s="156">
        <v>1</v>
      </c>
    </row>
    <row r="65" spans="1:10" ht="15">
      <c r="A65" s="150">
        <v>59</v>
      </c>
      <c r="B65" s="150">
        <v>2</v>
      </c>
      <c r="C65" s="151" t="s">
        <v>128</v>
      </c>
      <c r="D65" s="153"/>
      <c r="E65" s="170" t="s">
        <v>208</v>
      </c>
      <c r="F65" s="307" t="s">
        <v>222</v>
      </c>
      <c r="G65" s="158" t="s">
        <v>31</v>
      </c>
      <c r="H65" s="152"/>
      <c r="I65" s="152">
        <v>3</v>
      </c>
      <c r="J65" s="156">
        <v>2</v>
      </c>
    </row>
    <row r="66" spans="1:10" ht="15">
      <c r="A66" s="150">
        <v>60</v>
      </c>
      <c r="B66" s="150">
        <v>3</v>
      </c>
      <c r="C66" s="151" t="s">
        <v>128</v>
      </c>
      <c r="D66" s="153"/>
      <c r="E66" s="170" t="s">
        <v>208</v>
      </c>
      <c r="F66" s="307" t="s">
        <v>148</v>
      </c>
      <c r="G66" s="158" t="s">
        <v>31</v>
      </c>
      <c r="H66" s="152"/>
      <c r="I66" s="152">
        <v>3</v>
      </c>
      <c r="J66" s="156">
        <v>3</v>
      </c>
    </row>
    <row r="67" spans="1:10" ht="15">
      <c r="A67" s="150">
        <v>61</v>
      </c>
      <c r="B67" s="150">
        <v>4</v>
      </c>
      <c r="C67" s="151" t="s">
        <v>128</v>
      </c>
      <c r="D67" s="153"/>
      <c r="E67" s="170" t="s">
        <v>208</v>
      </c>
      <c r="F67" s="157" t="s">
        <v>151</v>
      </c>
      <c r="G67" s="158" t="s">
        <v>31</v>
      </c>
      <c r="H67" s="152"/>
      <c r="I67" s="152">
        <v>1</v>
      </c>
      <c r="J67" s="156">
        <v>1</v>
      </c>
    </row>
    <row r="68" spans="1:10" ht="15">
      <c r="A68" s="150">
        <v>62</v>
      </c>
      <c r="B68" s="150">
        <v>5</v>
      </c>
      <c r="C68" s="151" t="s">
        <v>128</v>
      </c>
      <c r="D68" s="153"/>
      <c r="E68" s="170" t="s">
        <v>208</v>
      </c>
      <c r="F68" s="155" t="s">
        <v>149</v>
      </c>
      <c r="G68" s="158" t="s">
        <v>31</v>
      </c>
      <c r="H68" s="152"/>
      <c r="I68" s="152">
        <v>1</v>
      </c>
      <c r="J68" s="156">
        <v>2</v>
      </c>
    </row>
    <row r="69" spans="1:10" ht="15">
      <c r="A69" s="150">
        <v>63</v>
      </c>
      <c r="B69" s="150">
        <v>6</v>
      </c>
      <c r="C69" s="151" t="s">
        <v>128</v>
      </c>
      <c r="D69" s="153"/>
      <c r="E69" s="169" t="s">
        <v>208</v>
      </c>
      <c r="F69" s="155" t="s">
        <v>150</v>
      </c>
      <c r="G69" s="158" t="s">
        <v>31</v>
      </c>
      <c r="H69" s="152"/>
      <c r="I69" s="152">
        <v>1</v>
      </c>
      <c r="J69" s="156">
        <v>2</v>
      </c>
    </row>
    <row r="70" spans="1:10" ht="15">
      <c r="A70" s="150">
        <v>64</v>
      </c>
      <c r="B70" s="150">
        <v>1</v>
      </c>
      <c r="C70" s="151" t="s">
        <v>128</v>
      </c>
      <c r="D70" s="153"/>
      <c r="E70" s="169" t="s">
        <v>208</v>
      </c>
      <c r="F70" s="157" t="s">
        <v>184</v>
      </c>
      <c r="G70" s="158" t="s">
        <v>180</v>
      </c>
      <c r="H70" s="152" t="s">
        <v>206</v>
      </c>
      <c r="I70" s="152">
        <v>1</v>
      </c>
      <c r="J70" s="156"/>
    </row>
    <row r="71" spans="1:10" ht="15">
      <c r="A71" s="150">
        <v>65</v>
      </c>
      <c r="B71" s="150">
        <v>2</v>
      </c>
      <c r="C71" s="151" t="s">
        <v>128</v>
      </c>
      <c r="D71" s="153"/>
      <c r="E71" s="170" t="s">
        <v>208</v>
      </c>
      <c r="F71" s="157" t="s">
        <v>185</v>
      </c>
      <c r="G71" s="158" t="s">
        <v>180</v>
      </c>
      <c r="H71" s="158" t="s">
        <v>207</v>
      </c>
      <c r="I71" s="152">
        <v>1</v>
      </c>
      <c r="J71" s="156">
        <v>1</v>
      </c>
    </row>
    <row r="72" spans="1:10" ht="15">
      <c r="A72" s="150">
        <v>66</v>
      </c>
      <c r="B72" s="150">
        <v>3</v>
      </c>
      <c r="C72" s="151" t="s">
        <v>128</v>
      </c>
      <c r="D72" s="153"/>
      <c r="E72" s="170" t="s">
        <v>208</v>
      </c>
      <c r="F72" s="157" t="s">
        <v>186</v>
      </c>
      <c r="G72" s="158" t="s">
        <v>180</v>
      </c>
      <c r="H72" s="158" t="s">
        <v>207</v>
      </c>
      <c r="I72" s="152">
        <v>1</v>
      </c>
      <c r="J72" s="156">
        <v>1</v>
      </c>
    </row>
    <row r="73" spans="1:10" ht="15">
      <c r="A73" s="150">
        <v>67</v>
      </c>
      <c r="B73" s="150">
        <v>4</v>
      </c>
      <c r="C73" s="151" t="s">
        <v>128</v>
      </c>
      <c r="D73" s="153"/>
      <c r="E73" s="170" t="s">
        <v>208</v>
      </c>
      <c r="F73" s="157" t="s">
        <v>183</v>
      </c>
      <c r="G73" s="158" t="s">
        <v>180</v>
      </c>
      <c r="H73" s="158" t="s">
        <v>206</v>
      </c>
      <c r="I73" s="152">
        <v>1</v>
      </c>
      <c r="J73" s="263"/>
    </row>
    <row r="74" spans="1:10" ht="15">
      <c r="A74" s="150">
        <v>68</v>
      </c>
      <c r="B74" s="150">
        <v>5</v>
      </c>
      <c r="C74" s="151" t="s">
        <v>128</v>
      </c>
      <c r="D74" s="153"/>
      <c r="E74" s="170" t="s">
        <v>208</v>
      </c>
      <c r="F74" s="157" t="s">
        <v>187</v>
      </c>
      <c r="G74" s="158" t="s">
        <v>180</v>
      </c>
      <c r="H74" s="158" t="s">
        <v>207</v>
      </c>
      <c r="I74" s="152">
        <v>1</v>
      </c>
      <c r="J74" s="156">
        <v>1</v>
      </c>
    </row>
    <row r="75" spans="1:10" ht="15">
      <c r="A75" s="150">
        <v>69</v>
      </c>
      <c r="B75" s="150">
        <v>6</v>
      </c>
      <c r="C75" s="151" t="s">
        <v>128</v>
      </c>
      <c r="D75" s="153"/>
      <c r="E75" s="170" t="s">
        <v>208</v>
      </c>
      <c r="F75" s="157" t="s">
        <v>182</v>
      </c>
      <c r="G75" s="158" t="s">
        <v>180</v>
      </c>
      <c r="H75" s="158" t="s">
        <v>206</v>
      </c>
      <c r="I75" s="152" t="s">
        <v>181</v>
      </c>
      <c r="J75" s="156">
        <v>1</v>
      </c>
    </row>
    <row r="76" spans="1:10" ht="15">
      <c r="A76" s="150">
        <v>70</v>
      </c>
      <c r="B76" s="150">
        <v>1</v>
      </c>
      <c r="C76" s="151" t="s">
        <v>128</v>
      </c>
      <c r="D76" s="153"/>
      <c r="E76" s="169" t="s">
        <v>208</v>
      </c>
      <c r="F76" s="262" t="s">
        <v>168</v>
      </c>
      <c r="G76" s="158" t="s">
        <v>35</v>
      </c>
      <c r="H76" s="158" t="s">
        <v>165</v>
      </c>
      <c r="I76" s="152">
        <v>1</v>
      </c>
      <c r="J76" s="156">
        <v>1</v>
      </c>
    </row>
    <row r="77" spans="1:10" ht="15">
      <c r="A77" s="150">
        <v>71</v>
      </c>
      <c r="B77" s="150">
        <v>2</v>
      </c>
      <c r="C77" s="151" t="s">
        <v>128</v>
      </c>
      <c r="D77" s="153"/>
      <c r="E77" s="169" t="s">
        <v>208</v>
      </c>
      <c r="F77" s="157" t="s">
        <v>167</v>
      </c>
      <c r="G77" s="158" t="s">
        <v>35</v>
      </c>
      <c r="H77" s="158" t="s">
        <v>166</v>
      </c>
      <c r="I77" s="152">
        <v>1</v>
      </c>
      <c r="J77" s="156">
        <v>2</v>
      </c>
    </row>
    <row r="78" spans="1:10" ht="15">
      <c r="A78" s="150">
        <v>72</v>
      </c>
      <c r="B78" s="150">
        <v>3</v>
      </c>
      <c r="C78" s="151" t="s">
        <v>128</v>
      </c>
      <c r="D78" s="153"/>
      <c r="E78" s="169" t="s">
        <v>208</v>
      </c>
      <c r="F78" s="157" t="s">
        <v>170</v>
      </c>
      <c r="G78" s="158" t="s">
        <v>35</v>
      </c>
      <c r="H78" s="152" t="s">
        <v>171</v>
      </c>
      <c r="I78" s="152">
        <v>4</v>
      </c>
      <c r="J78" s="156">
        <v>3</v>
      </c>
    </row>
    <row r="79" spans="1:10" ht="15">
      <c r="A79" s="150">
        <v>73</v>
      </c>
      <c r="B79" s="150">
        <v>4</v>
      </c>
      <c r="C79" s="151" t="s">
        <v>128</v>
      </c>
      <c r="D79" s="153"/>
      <c r="E79" s="169" t="s">
        <v>208</v>
      </c>
      <c r="F79" s="157" t="s">
        <v>169</v>
      </c>
      <c r="G79" s="158" t="s">
        <v>35</v>
      </c>
      <c r="H79" s="152" t="s">
        <v>166</v>
      </c>
      <c r="I79" s="152">
        <v>1</v>
      </c>
      <c r="J79" s="156">
        <v>2</v>
      </c>
    </row>
    <row r="80" spans="1:10" ht="15">
      <c r="A80" s="150">
        <v>74</v>
      </c>
      <c r="B80" s="150">
        <v>5</v>
      </c>
      <c r="C80" s="151" t="s">
        <v>128</v>
      </c>
      <c r="D80" s="153"/>
      <c r="E80" s="169" t="s">
        <v>208</v>
      </c>
      <c r="F80" s="157" t="s">
        <v>164</v>
      </c>
      <c r="G80" s="158" t="s">
        <v>35</v>
      </c>
      <c r="H80" s="152" t="s">
        <v>165</v>
      </c>
      <c r="I80" s="152">
        <v>1</v>
      </c>
      <c r="J80" s="156">
        <v>1</v>
      </c>
    </row>
    <row r="81" spans="1:10" ht="15">
      <c r="A81" s="150">
        <v>75</v>
      </c>
      <c r="B81" s="150">
        <v>6</v>
      </c>
      <c r="C81" s="151" t="s">
        <v>128</v>
      </c>
      <c r="D81" s="153"/>
      <c r="E81" s="169" t="s">
        <v>208</v>
      </c>
      <c r="F81" s="157" t="s">
        <v>172</v>
      </c>
      <c r="G81" s="158" t="s">
        <v>35</v>
      </c>
      <c r="H81" s="152" t="s">
        <v>165</v>
      </c>
      <c r="I81" s="152">
        <v>1</v>
      </c>
      <c r="J81" s="156">
        <v>1</v>
      </c>
    </row>
    <row r="82" spans="3:5" ht="15">
      <c r="C82" s="144"/>
      <c r="E82" s="166"/>
    </row>
  </sheetData>
  <sheetProtection/>
  <mergeCells count="2">
    <mergeCell ref="A1:J1"/>
    <mergeCell ref="A2:J2"/>
  </mergeCells>
  <printOptions horizontalCentered="1"/>
  <pageMargins left="0.25" right="0.25" top="0.48333333333333334" bottom="0.75" header="0.3" footer="0.3"/>
  <pageSetup horizontalDpi="180" verticalDpi="180" orientation="portrait" paperSize="9" r:id="rId1"/>
  <headerFooter>
    <oddFooter>&amp;L&amp;Z&amp;F Лист: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2017-11-30T11:43:23Z</cp:lastPrinted>
  <dcterms:created xsi:type="dcterms:W3CDTF">2006-09-28T05:33:49Z</dcterms:created>
  <dcterms:modified xsi:type="dcterms:W3CDTF">2017-11-30T16:45:15Z</dcterms:modified>
  <cp:category/>
  <cp:version/>
  <cp:contentType/>
  <cp:contentStatus/>
</cp:coreProperties>
</file>