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0" windowWidth="17400" windowHeight="8025" tabRatio="715"/>
  </bookViews>
  <sheets>
    <sheet name="сітка" sheetId="18" r:id="rId1"/>
    <sheet name="Пари" sheetId="2" r:id="rId2"/>
    <sheet name="список НПП" sheetId="20" r:id="rId3"/>
    <sheet name="список студ" sheetId="21" r:id="rId4"/>
  </sheets>
  <externalReferences>
    <externalReference r:id="rId5"/>
  </externalReferences>
  <calcPr calcId="114210" refMode="R1C1"/>
</workbook>
</file>

<file path=xl/calcChain.xml><?xml version="1.0" encoding="utf-8"?>
<calcChain xmlns="http://schemas.openxmlformats.org/spreadsheetml/2006/main">
  <c r="Q36" i="18"/>
  <c r="D35"/>
  <c r="A35"/>
  <c r="S34"/>
  <c r="O34"/>
  <c r="F33"/>
  <c r="A33"/>
  <c r="Q32"/>
  <c r="S31"/>
  <c r="D31"/>
  <c r="A31"/>
  <c r="M30"/>
  <c r="Q29"/>
  <c r="A29"/>
  <c r="K28"/>
  <c r="H28"/>
  <c r="S27"/>
  <c r="O27"/>
  <c r="J27"/>
  <c r="I27"/>
  <c r="D27"/>
  <c r="A27"/>
  <c r="Q25"/>
  <c r="M25"/>
  <c r="F25"/>
  <c r="A25"/>
  <c r="S24"/>
  <c r="K23"/>
  <c r="H23"/>
  <c r="D23"/>
  <c r="A23"/>
  <c r="A21"/>
  <c r="Q20"/>
  <c r="K19"/>
  <c r="H19"/>
  <c r="D19"/>
  <c r="A19"/>
  <c r="S18"/>
  <c r="O18"/>
  <c r="F17"/>
  <c r="A17"/>
  <c r="Q16"/>
  <c r="S15"/>
  <c r="M15"/>
  <c r="D15"/>
  <c r="A15"/>
  <c r="Q13"/>
  <c r="K13"/>
  <c r="H13"/>
  <c r="A13"/>
  <c r="S11"/>
  <c r="O11"/>
  <c r="D11"/>
  <c r="C11"/>
  <c r="A11"/>
  <c r="S10"/>
  <c r="R10"/>
  <c r="Q9"/>
  <c r="M9"/>
  <c r="F9"/>
  <c r="A9"/>
  <c r="S8"/>
  <c r="D7"/>
  <c r="A7"/>
  <c r="B6"/>
  <c r="B10"/>
  <c r="B14"/>
  <c r="B18"/>
  <c r="B22"/>
  <c r="B26"/>
  <c r="B30"/>
  <c r="B34"/>
  <c r="D8"/>
  <c r="D16"/>
  <c r="D24"/>
  <c r="D32"/>
  <c r="S9"/>
  <c r="S16"/>
  <c r="S25"/>
  <c r="S32"/>
  <c r="Q10"/>
  <c r="Q17"/>
  <c r="Q26"/>
  <c r="Q33"/>
  <c r="F12"/>
  <c r="F28"/>
  <c r="O13"/>
  <c r="O29"/>
  <c r="M11"/>
  <c r="M27"/>
  <c r="I11"/>
  <c r="I26"/>
  <c r="K20"/>
  <c r="H20"/>
  <c r="A5"/>
</calcChain>
</file>

<file path=xl/sharedStrings.xml><?xml version="1.0" encoding="utf-8"?>
<sst xmlns="http://schemas.openxmlformats.org/spreadsheetml/2006/main" count="311" uniqueCount="133">
  <si>
    <t>№</t>
  </si>
  <si>
    <t>Місце</t>
  </si>
  <si>
    <t>Суддя</t>
  </si>
  <si>
    <t>Теніс настільний</t>
  </si>
  <si>
    <t>1 тур</t>
  </si>
  <si>
    <t>2 тур</t>
  </si>
  <si>
    <t>3 тур</t>
  </si>
  <si>
    <t>4 тур</t>
  </si>
  <si>
    <t>Фінал</t>
  </si>
  <si>
    <t>3-4 місце</t>
  </si>
  <si>
    <t xml:space="preserve">W-переможець </t>
  </si>
  <si>
    <t xml:space="preserve">L-переможений </t>
  </si>
  <si>
    <t xml:space="preserve">Суддя                </t>
  </si>
  <si>
    <t>П.О. Чирва</t>
  </si>
  <si>
    <t>Прізвище, ім'я, по-батькові</t>
  </si>
  <si>
    <t>Список учасників турніру (студенти)</t>
  </si>
  <si>
    <t>Курс</t>
  </si>
  <si>
    <t>Група</t>
  </si>
  <si>
    <t>Прізвище, ім'я,
по-батькові</t>
  </si>
  <si>
    <t>Спеціаль-
ність</t>
  </si>
  <si>
    <t>Прізвище, ім'я</t>
  </si>
  <si>
    <t>Факуль-
тет/ННІ</t>
  </si>
  <si>
    <t>Турнір на кубок проректора з навчальної і виховної роботи С. Кваші
присвячений 120-річчю НУБіП України</t>
  </si>
  <si>
    <r>
      <t xml:space="preserve">Сітка змагань з </t>
    </r>
    <r>
      <rPr>
        <b/>
        <sz val="28"/>
        <color indexed="10"/>
        <rFont val="Arial"/>
        <family val="2"/>
        <charset val="204"/>
      </rPr>
      <t>тенісу настільного</t>
    </r>
  </si>
  <si>
    <t>НПП - посада кафедра ННІ/ф-т,
Студенти - факультет, ННІ</t>
  </si>
  <si>
    <t>10.11.2017 р.</t>
  </si>
  <si>
    <t>Ткаченко Роман</t>
  </si>
  <si>
    <t>ЕАЕ</t>
  </si>
  <si>
    <t>ЛСПГ</t>
  </si>
  <si>
    <t>Агро.</t>
  </si>
  <si>
    <t>ГП</t>
  </si>
  <si>
    <t>Екон.</t>
  </si>
  <si>
    <t>МТ</t>
  </si>
  <si>
    <t>АМ</t>
  </si>
  <si>
    <t>ЗРБЕ</t>
  </si>
  <si>
    <t>КД</t>
  </si>
  <si>
    <t>ТВБ</t>
  </si>
  <si>
    <t>ХТУЯ</t>
  </si>
  <si>
    <t>Бугмій Микола</t>
  </si>
  <si>
    <t>Бунтов Матвій</t>
  </si>
  <si>
    <t>Єгоров Єгор</t>
  </si>
  <si>
    <t>Фещун Андрій</t>
  </si>
  <si>
    <t>Костенко Олександр</t>
  </si>
  <si>
    <t>Лісовський Олександр</t>
  </si>
  <si>
    <t>Кузьо Андрій</t>
  </si>
  <si>
    <t>Клівак Роман</t>
  </si>
  <si>
    <t>Садовий Микола</t>
  </si>
  <si>
    <t>Уманський Михайло</t>
  </si>
  <si>
    <t>Петровець Сергій</t>
  </si>
  <si>
    <t>Поліщук Сергій</t>
  </si>
  <si>
    <t>Батенко Владислав</t>
  </si>
  <si>
    <t>ФЗР</t>
  </si>
  <si>
    <t>ІТ</t>
  </si>
  <si>
    <t>ЗР</t>
  </si>
  <si>
    <t>ЛГ</t>
  </si>
  <si>
    <t>ПМО</t>
  </si>
  <si>
    <t>ТТ</t>
  </si>
  <si>
    <t>КІ</t>
  </si>
  <si>
    <t>ТВППТ</t>
  </si>
  <si>
    <t>БЦІ</t>
  </si>
  <si>
    <t>КН</t>
  </si>
  <si>
    <t>Агро</t>
  </si>
  <si>
    <t>ІУСТ</t>
  </si>
  <si>
    <t>Буд</t>
  </si>
  <si>
    <t>Волошин Семен Михайлович</t>
  </si>
  <si>
    <t>Паламарчук Ігор</t>
  </si>
  <si>
    <t>МТФ</t>
  </si>
  <si>
    <t>Дьомін Олександр Анатолійович</t>
  </si>
  <si>
    <t>Кваша Сергій Миколайович</t>
  </si>
  <si>
    <t>проректор з навчальної і виховної роботи, професор кафедри глобальної економіки</t>
  </si>
  <si>
    <t>Тарасенко Ростислав Олександрович</t>
  </si>
  <si>
    <t>голова профкому співробітників, доцент кафедри соціальної педагогіки та інформаційних технологій в освіті</t>
  </si>
  <si>
    <t>професор кафедри процесів та обладнання</t>
  </si>
  <si>
    <t>Гнилоскуренко Святослав Віталійович</t>
  </si>
  <si>
    <t>доцент кафедри ТКМіМ</t>
  </si>
  <si>
    <t>Гуменюк Юрій</t>
  </si>
  <si>
    <t>Куляк Б.В.</t>
  </si>
  <si>
    <t>асистент кафедри автоматики</t>
  </si>
  <si>
    <t>заступник директора ННІ енергетики, автоматики і енергозбереження</t>
  </si>
  <si>
    <t xml:space="preserve"> + </t>
  </si>
  <si>
    <r>
      <rPr>
        <b/>
        <sz val="14"/>
        <color indexed="12"/>
        <rFont val="Arial"/>
        <family val="2"/>
        <charset val="204"/>
      </rPr>
      <t>Петровець</t>
    </r>
    <r>
      <rPr>
        <b/>
        <sz val="14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Куляк</t>
    </r>
  </si>
  <si>
    <r>
      <rPr>
        <b/>
        <sz val="14"/>
        <color indexed="12"/>
        <rFont val="Arial"/>
        <family val="2"/>
        <charset val="204"/>
      </rPr>
      <t>Садовий</t>
    </r>
    <r>
      <rPr>
        <b/>
        <sz val="14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Новак</t>
    </r>
  </si>
  <si>
    <r>
      <rPr>
        <b/>
        <sz val="14"/>
        <color indexed="12"/>
        <rFont val="Arial"/>
        <family val="2"/>
        <charset val="204"/>
      </rPr>
      <t>Волошин</t>
    </r>
    <r>
      <rPr>
        <b/>
        <sz val="14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Поліщук</t>
    </r>
  </si>
  <si>
    <r>
      <rPr>
        <b/>
        <sz val="14"/>
        <color indexed="12"/>
        <rFont val="Arial"/>
        <family val="2"/>
        <charset val="204"/>
      </rPr>
      <t>Єгоров</t>
    </r>
    <r>
      <rPr>
        <b/>
        <sz val="14"/>
        <color indexed="8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Тарасенко</t>
    </r>
  </si>
  <si>
    <r>
      <rPr>
        <b/>
        <sz val="14"/>
        <color indexed="12"/>
        <rFont val="Arial"/>
        <family val="2"/>
        <charset val="204"/>
      </rPr>
      <t>Батенко</t>
    </r>
    <r>
      <rPr>
        <b/>
        <sz val="14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Паламарчук</t>
    </r>
  </si>
  <si>
    <r>
      <rPr>
        <b/>
        <sz val="14"/>
        <color indexed="12"/>
        <rFont val="Arial"/>
        <family val="2"/>
        <charset val="204"/>
      </rPr>
      <t xml:space="preserve">Лісовський </t>
    </r>
    <r>
      <rPr>
        <b/>
        <sz val="14"/>
        <color indexed="8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Махно</t>
    </r>
  </si>
  <si>
    <r>
      <rPr>
        <b/>
        <sz val="14"/>
        <color indexed="12"/>
        <rFont val="Arial"/>
        <family val="2"/>
        <charset val="204"/>
      </rPr>
      <t>Костенко</t>
    </r>
    <r>
      <rPr>
        <b/>
        <sz val="14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Медведєва</t>
    </r>
  </si>
  <si>
    <r>
      <rPr>
        <b/>
        <sz val="14"/>
        <color indexed="12"/>
        <rFont val="Arial"/>
        <family val="2"/>
        <charset val="204"/>
      </rPr>
      <t xml:space="preserve">Клівак </t>
    </r>
    <r>
      <rPr>
        <b/>
        <sz val="14"/>
        <color indexed="8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Блозва</t>
    </r>
  </si>
  <si>
    <r>
      <rPr>
        <b/>
        <sz val="14"/>
        <color indexed="12"/>
        <rFont val="Arial"/>
        <family val="2"/>
        <charset val="204"/>
      </rPr>
      <t>Гапоненко</t>
    </r>
    <r>
      <rPr>
        <b/>
        <sz val="14"/>
        <color indexed="8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Гнілоскуренко</t>
    </r>
  </si>
  <si>
    <r>
      <rPr>
        <b/>
        <sz val="14"/>
        <color indexed="12"/>
        <rFont val="Arial"/>
        <family val="2"/>
        <charset val="204"/>
      </rPr>
      <t>Фещун</t>
    </r>
    <r>
      <rPr>
        <b/>
        <sz val="14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Шмаргун</t>
    </r>
  </si>
  <si>
    <r>
      <rPr>
        <b/>
        <sz val="14"/>
        <color indexed="12"/>
        <rFont val="Arial"/>
        <family val="2"/>
        <charset val="204"/>
      </rPr>
      <t>Уманьський</t>
    </r>
    <r>
      <rPr>
        <b/>
        <sz val="14"/>
        <color indexed="8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Андрусик</t>
    </r>
  </si>
  <si>
    <r>
      <rPr>
        <b/>
        <sz val="14"/>
        <color indexed="12"/>
        <rFont val="Arial"/>
        <family val="2"/>
        <charset val="204"/>
      </rPr>
      <t>Федай</t>
    </r>
    <r>
      <rPr>
        <b/>
        <sz val="14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Кваша</t>
    </r>
  </si>
  <si>
    <r>
      <rPr>
        <b/>
        <sz val="14"/>
        <color indexed="12"/>
        <rFont val="Arial"/>
        <family val="2"/>
        <charset val="204"/>
      </rPr>
      <t>Бунтов</t>
    </r>
    <r>
      <rPr>
        <b/>
        <sz val="14"/>
        <color indexed="8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Дьомін</t>
    </r>
  </si>
  <si>
    <r>
      <rPr>
        <b/>
        <sz val="14"/>
        <color indexed="12"/>
        <rFont val="Arial"/>
        <family val="2"/>
        <charset val="204"/>
      </rPr>
      <t>Бугній</t>
    </r>
    <r>
      <rPr>
        <b/>
        <sz val="14"/>
        <rFont val="Arial"/>
        <family val="2"/>
        <charset val="204"/>
      </rPr>
      <t xml:space="preserve">
</t>
    </r>
    <r>
      <rPr>
        <b/>
        <sz val="14"/>
        <color indexed="10"/>
        <rFont val="Arial"/>
        <family val="2"/>
        <charset val="204"/>
      </rPr>
      <t>Романчук</t>
    </r>
  </si>
  <si>
    <t xml:space="preserve">1 місце - </t>
  </si>
  <si>
    <t xml:space="preserve">2 місце - </t>
  </si>
  <si>
    <t xml:space="preserve"> - 3 місце</t>
  </si>
  <si>
    <t xml:space="preserve"> - 4 місце</t>
  </si>
  <si>
    <t xml:space="preserve">Суддя              </t>
  </si>
  <si>
    <t>доцент кафедри стандартизації, сертифікації с.г. продукції</t>
  </si>
  <si>
    <t>Медвєдєва Наталя Анатоліївна</t>
  </si>
  <si>
    <t>Посада, кафедра</t>
  </si>
  <si>
    <t>доцент кафедри менеджменту, заступник декана факультету аграрного менеджменту</t>
  </si>
  <si>
    <t>Новак Олександр Володимирович</t>
  </si>
  <si>
    <t>Доцент кафедри садівництва ім. професора В.І. Симеренка</t>
  </si>
  <si>
    <t>Андрусик Юрій Юрійович</t>
  </si>
  <si>
    <t xml:space="preserve">завідувач кафедри соціальної роботи та психології </t>
  </si>
  <si>
    <t>Шмаргун Віталій Миколайович</t>
  </si>
  <si>
    <t>Романчук Сергій Валентинович</t>
  </si>
  <si>
    <t>заступник деканв факультету аграрного менеджменту, асистент кафедри фізичного виховання</t>
  </si>
  <si>
    <t>доцент кафедри транспортних технологій та засобів у АПК</t>
  </si>
  <si>
    <t>Махно Констянтин Іванович</t>
  </si>
  <si>
    <t>ст. викладач кафедри годівлі тварин та технології кормів імені Павла Дмитровича Пшеничного</t>
  </si>
  <si>
    <t>заступник декана факультету інформаційних технологій, викладач кафедри комп’ютерних наук</t>
  </si>
  <si>
    <t>Блозва Андрій Ігорович</t>
  </si>
  <si>
    <t>доцент кафедри с.г. машин та системотехніки</t>
  </si>
  <si>
    <t>Федай Роман</t>
  </si>
  <si>
    <t>Гапоненко Максим</t>
  </si>
  <si>
    <t>Ф-и,
ННІ</t>
  </si>
  <si>
    <t>доцент кафедри технології конструкційних матеріалів і матеіалознавства</t>
  </si>
  <si>
    <t>доцент кафедри садівництва ім. професора В.І. Симеренка</t>
  </si>
  <si>
    <t>№ па-
ри</t>
  </si>
  <si>
    <t>13-15</t>
  </si>
  <si>
    <t xml:space="preserve"> - </t>
  </si>
  <si>
    <t xml:space="preserve"> 9-12 </t>
  </si>
  <si>
    <t xml:space="preserve"> 7-8 </t>
  </si>
  <si>
    <t xml:space="preserve"> 5-6 </t>
  </si>
  <si>
    <t>студент</t>
  </si>
  <si>
    <t>Список пар учасників турніру</t>
  </si>
  <si>
    <r>
      <rPr>
        <b/>
        <sz val="14"/>
        <color indexed="12"/>
        <rFont val="Arial"/>
        <family val="2"/>
        <charset val="204"/>
      </rPr>
      <t>Ткаченко</t>
    </r>
    <r>
      <rPr>
        <b/>
        <sz val="14"/>
        <color indexed="10"/>
        <rFont val="Arial"/>
        <family val="2"/>
        <charset val="204"/>
      </rPr>
      <t xml:space="preserve">
Гуменюк</t>
    </r>
  </si>
  <si>
    <r>
      <t xml:space="preserve">Ткаченко
</t>
    </r>
    <r>
      <rPr>
        <b/>
        <sz val="14"/>
        <color indexed="10"/>
        <rFont val="Arial"/>
        <family val="2"/>
        <charset val="204"/>
      </rPr>
      <t>Гуменюк</t>
    </r>
  </si>
  <si>
    <t>Факультет,
ННІ
(скорочено)</t>
  </si>
  <si>
    <r>
      <t>Список учасників турніру</t>
    </r>
    <r>
      <rPr>
        <sz val="12"/>
        <rFont val="Arial"/>
        <family val="2"/>
        <charset val="204"/>
      </rPr>
      <t xml:space="preserve"> (НПП)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</si>
</sst>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23"/>
      <name val="Arial"/>
      <family val="2"/>
      <charset val="204"/>
    </font>
    <font>
      <b/>
      <sz val="14"/>
      <color indexed="55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u/>
      <sz val="14"/>
      <name val="Arial"/>
      <family val="2"/>
      <charset val="204"/>
    </font>
    <font>
      <sz val="14"/>
      <color indexed="9"/>
      <name val="Arial"/>
      <family val="2"/>
      <charset val="204"/>
    </font>
    <font>
      <sz val="8"/>
      <name val="Calibri"/>
      <family val="2"/>
      <charset val="204"/>
    </font>
    <font>
      <b/>
      <sz val="28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4"/>
      <color indexed="12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4"/>
      <color indexed="9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sz val="22"/>
      <name val="Arial"/>
      <family val="2"/>
      <charset val="204"/>
    </font>
    <font>
      <b/>
      <sz val="28"/>
      <name val="Arial"/>
      <family val="2"/>
      <charset val="204"/>
    </font>
    <font>
      <sz val="8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7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2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9" fillId="2" borderId="0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2" borderId="0" xfId="1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49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6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1" fontId="6" fillId="2" borderId="0" xfId="1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3" borderId="6" xfId="1" applyNumberFormat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Alignment="1">
      <alignment horizontal="center" vertical="center"/>
    </xf>
    <xf numFmtId="1" fontId="5" fillId="2" borderId="9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Alignment="1">
      <alignment horizontal="center" vertical="center"/>
    </xf>
    <xf numFmtId="0" fontId="5" fillId="2" borderId="10" xfId="1" applyNumberFormat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1" fontId="5" fillId="2" borderId="11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5" fillId="2" borderId="13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" fontId="5" fillId="2" borderId="14" xfId="1" applyNumberFormat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4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1" fontId="5" fillId="2" borderId="10" xfId="1" applyNumberFormat="1" applyFont="1" applyFill="1" applyBorder="1" applyAlignment="1">
      <alignment horizontal="center" vertical="center"/>
    </xf>
    <xf numFmtId="1" fontId="5" fillId="2" borderId="16" xfId="1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4" fillId="2" borderId="4" xfId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0" borderId="4" xfId="1" applyFont="1" applyBorder="1" applyAlignment="1">
      <alignment vertical="center"/>
    </xf>
    <xf numFmtId="0" fontId="20" fillId="2" borderId="0" xfId="1" applyFont="1" applyFill="1" applyAlignment="1">
      <alignment vertical="center"/>
    </xf>
    <xf numFmtId="0" fontId="19" fillId="2" borderId="0" xfId="1" applyFont="1" applyFill="1" applyAlignment="1">
      <alignment horizontal="right" vertical="center"/>
    </xf>
    <xf numFmtId="0" fontId="19" fillId="0" borderId="0" xfId="1" applyFont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15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6" fillId="2" borderId="6" xfId="1" applyFont="1" applyFill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2" fontId="4" fillId="2" borderId="0" xfId="0" applyNumberFormat="1" applyFont="1" applyFill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638175</xdr:colOff>
      <xdr:row>18</xdr:row>
      <xdr:rowOff>266700</xdr:rowOff>
    </xdr:from>
    <xdr:to>
      <xdr:col>15</xdr:col>
      <xdr:colOff>266700</xdr:colOff>
      <xdr:row>22</xdr:row>
      <xdr:rowOff>276225</xdr:rowOff>
    </xdr:to>
    <xdr:pic>
      <xdr:nvPicPr>
        <xdr:cNvPr id="1029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44050" y="8534400"/>
          <a:ext cx="203835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30</xdr:row>
      <xdr:rowOff>123825</xdr:rowOff>
    </xdr:from>
    <xdr:to>
      <xdr:col>12</xdr:col>
      <xdr:colOff>714375</xdr:colOff>
      <xdr:row>32</xdr:row>
      <xdr:rowOff>333375</xdr:rowOff>
    </xdr:to>
    <xdr:pic>
      <xdr:nvPicPr>
        <xdr:cNvPr id="1030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91200" y="14220825"/>
          <a:ext cx="38290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18</xdr:row>
      <xdr:rowOff>76200</xdr:rowOff>
    </xdr:from>
    <xdr:to>
      <xdr:col>5</xdr:col>
      <xdr:colOff>1314450</xdr:colOff>
      <xdr:row>21</xdr:row>
      <xdr:rowOff>47625</xdr:rowOff>
    </xdr:to>
    <xdr:pic>
      <xdr:nvPicPr>
        <xdr:cNvPr id="1031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67125" y="8343900"/>
          <a:ext cx="14001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3;&#1059;&#1041;&#1110;&#1055;\_&#1057;&#1087;&#1086;&#1088;&#1090;\_&#1057;&#1087;&#1072;&#1088;&#1090;&#1072;&#1082;&#1110;&#1072;&#1076;&#1080;%20&#1053;&#1059;&#1041;&#1110;&#1055;&#1059;\_2016-17\2016.11.09-11%20&#1044;&#1077;&#1089;&#1103;&#1090;&#1080;&#1073;&#1086;&#1088;&#1089;&#1090;&#1074;&#1086;%20&#1044;&#1077;&#1085;&#1100;%20&#1089;&#1090;&#1091;&#1076;&#1077;&#1085;&#1090;&#1072;\07%20&#1096;&#1072;&#1093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мандний протокол"/>
      <sheetName val="Сітка змагань"/>
      <sheetName val="Протокол змагань"/>
      <sheetName val="Розклад+рез-т "/>
      <sheetName val="список учасників"/>
    </sheetNames>
    <sheetDataSet>
      <sheetData sheetId="0"/>
      <sheetData sheetId="1"/>
      <sheetData sheetId="2">
        <row r="7">
          <cell r="H7" t="str">
            <v>-</v>
          </cell>
        </row>
        <row r="18">
          <cell r="E18" t="str">
            <v>-</v>
          </cell>
          <cell r="H18" t="str">
            <v>-</v>
          </cell>
        </row>
        <row r="33">
          <cell r="G33" t="str">
            <v>-</v>
          </cell>
          <cell r="H33" t="str">
            <v>-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9"/>
  <sheetViews>
    <sheetView tabSelected="1" zoomScale="55" zoomScaleNormal="55" workbookViewId="0">
      <selection activeCell="V17" sqref="V17"/>
    </sheetView>
  </sheetViews>
  <sheetFormatPr defaultRowHeight="18"/>
  <cols>
    <col min="1" max="1" width="5.42578125" style="74" customWidth="1"/>
    <col min="2" max="2" width="21" style="9" customWidth="1"/>
    <col min="3" max="3" width="3.85546875" style="91" customWidth="1"/>
    <col min="4" max="4" width="21.42578125" style="9" customWidth="1"/>
    <col min="5" max="5" width="4.5703125" style="9" customWidth="1"/>
    <col min="6" max="6" width="21.42578125" style="9" customWidth="1"/>
    <col min="7" max="7" width="4.28515625" style="74" customWidth="1"/>
    <col min="8" max="8" width="20.5703125" style="9" customWidth="1"/>
    <col min="9" max="9" width="4" style="74" customWidth="1"/>
    <col min="10" max="10" width="4" style="9" customWidth="1"/>
    <col min="11" max="11" width="18.28515625" style="58" customWidth="1"/>
    <col min="12" max="12" width="4.7109375" style="9" customWidth="1"/>
    <col min="13" max="13" width="16.7109375" style="58" customWidth="1"/>
    <col min="14" max="14" width="4" style="74" customWidth="1"/>
    <col min="15" max="15" width="15.42578125" style="58" customWidth="1"/>
    <col min="16" max="16" width="4.28515625" style="74" customWidth="1"/>
    <col min="17" max="17" width="17.28515625" style="58" customWidth="1"/>
    <col min="18" max="18" width="4.7109375" style="74" customWidth="1"/>
    <col min="19" max="19" width="15.5703125" style="58" customWidth="1"/>
    <col min="20" max="16384" width="9.140625" style="58"/>
  </cols>
  <sheetData>
    <row r="1" spans="1:19" ht="55.9" customHeight="1">
      <c r="A1" s="133" t="s">
        <v>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56"/>
    </row>
    <row r="2" spans="1:19" ht="4.9000000000000004" customHeight="1">
      <c r="A2" s="56"/>
      <c r="B2" s="10"/>
      <c r="C2" s="82"/>
      <c r="D2" s="77"/>
      <c r="E2" s="10"/>
      <c r="F2" s="56"/>
      <c r="G2" s="54"/>
      <c r="H2" s="78"/>
      <c r="I2" s="17"/>
      <c r="J2" s="17"/>
      <c r="K2" s="79"/>
      <c r="L2" s="17"/>
      <c r="M2" s="79"/>
      <c r="N2" s="54"/>
      <c r="O2" s="56"/>
      <c r="P2" s="54"/>
      <c r="R2" s="54"/>
    </row>
    <row r="3" spans="1:19" ht="35.25">
      <c r="A3" s="56"/>
      <c r="B3" s="10" t="s">
        <v>4</v>
      </c>
      <c r="C3" s="82"/>
      <c r="D3" s="11"/>
      <c r="E3" s="10"/>
      <c r="F3" s="78"/>
      <c r="G3" s="10"/>
      <c r="H3" s="112"/>
      <c r="I3" s="111"/>
      <c r="J3" s="115" t="s">
        <v>23</v>
      </c>
      <c r="K3" s="113"/>
      <c r="L3" s="17"/>
      <c r="M3" s="79"/>
      <c r="N3" s="54"/>
      <c r="O3" s="11"/>
      <c r="P3" s="102"/>
      <c r="Q3" s="57"/>
      <c r="R3" s="102"/>
      <c r="S3" s="114" t="s">
        <v>25</v>
      </c>
    </row>
    <row r="4" spans="1:19" ht="20.45" customHeight="1">
      <c r="A4" s="54"/>
      <c r="C4" s="82"/>
      <c r="D4" s="10" t="s">
        <v>5</v>
      </c>
      <c r="E4" s="10"/>
      <c r="F4" s="56"/>
      <c r="G4" s="10"/>
      <c r="H4" s="15"/>
      <c r="I4" s="54"/>
      <c r="J4" s="54"/>
      <c r="K4" s="16"/>
      <c r="L4" s="17"/>
      <c r="M4" s="56"/>
      <c r="N4" s="54"/>
      <c r="O4" s="56"/>
      <c r="P4" s="102"/>
      <c r="Q4" s="56"/>
      <c r="R4" s="102"/>
      <c r="S4" s="56"/>
    </row>
    <row r="5" spans="1:19" ht="38.450000000000003" customHeight="1" thickBot="1">
      <c r="A5" s="54">
        <f>IF($N$39=TRUE,1,"")</f>
        <v>1</v>
      </c>
      <c r="B5" s="51" t="s">
        <v>80</v>
      </c>
      <c r="C5" s="83">
        <v>2</v>
      </c>
      <c r="D5" s="8"/>
      <c r="E5" s="10"/>
      <c r="F5" s="10"/>
      <c r="G5" s="54"/>
      <c r="H5" s="10"/>
      <c r="I5" s="54"/>
      <c r="J5" s="6"/>
      <c r="K5" s="56"/>
      <c r="L5" s="7"/>
      <c r="M5" s="57"/>
      <c r="N5" s="54"/>
      <c r="O5" s="56"/>
      <c r="P5" s="54"/>
      <c r="Q5" s="56"/>
      <c r="R5" s="54"/>
      <c r="S5" s="10" t="s">
        <v>5</v>
      </c>
    </row>
    <row r="6" spans="1:19" ht="38.450000000000003" customHeight="1" thickBot="1">
      <c r="A6" s="54"/>
      <c r="B6" s="18">
        <f>IF($N$38=TRUE,B2+1,"")</f>
        <v>1</v>
      </c>
      <c r="C6" s="84"/>
      <c r="D6" s="51" t="s">
        <v>80</v>
      </c>
      <c r="E6" s="92">
        <v>2</v>
      </c>
      <c r="F6" s="15">
        <v>0.25</v>
      </c>
      <c r="G6" s="6"/>
      <c r="H6" s="6"/>
      <c r="I6" s="60"/>
      <c r="J6" s="6"/>
      <c r="K6" s="12"/>
      <c r="L6" s="8"/>
      <c r="M6" s="15">
        <v>0.25</v>
      </c>
      <c r="N6" s="102"/>
      <c r="O6" s="57"/>
      <c r="P6" s="102"/>
      <c r="Q6" s="10" t="s">
        <v>6</v>
      </c>
      <c r="R6" s="54"/>
    </row>
    <row r="7" spans="1:19" ht="38.450000000000003" customHeight="1" thickBot="1">
      <c r="A7" s="60">
        <f>IF($N$39=TRUE,16,"")</f>
        <v>16</v>
      </c>
      <c r="B7" s="50" t="s">
        <v>129</v>
      </c>
      <c r="C7" s="83">
        <v>0</v>
      </c>
      <c r="D7" s="61" t="str">
        <f>IF($N$39=TRUE,"W1","")</f>
        <v>W1</v>
      </c>
      <c r="E7" s="93"/>
      <c r="G7" s="54"/>
      <c r="H7" s="8"/>
      <c r="I7" s="60"/>
      <c r="J7" s="6"/>
      <c r="K7" s="12"/>
      <c r="L7" s="8"/>
      <c r="N7" s="102"/>
      <c r="O7" s="57"/>
      <c r="P7" s="102"/>
      <c r="R7" s="92" t="s">
        <v>79</v>
      </c>
      <c r="S7" s="131" t="s">
        <v>130</v>
      </c>
    </row>
    <row r="8" spans="1:19" ht="38.450000000000003" customHeight="1" thickBot="1">
      <c r="A8" s="60"/>
      <c r="B8" s="6"/>
      <c r="C8" s="85"/>
      <c r="D8" s="18">
        <f>IF($N$38=TRUE,$B$34+1,"")</f>
        <v>9</v>
      </c>
      <c r="E8" s="94"/>
      <c r="F8" s="51" t="s">
        <v>80</v>
      </c>
      <c r="G8" s="98">
        <v>0</v>
      </c>
      <c r="H8" s="20"/>
      <c r="I8" s="60"/>
      <c r="J8" s="6"/>
      <c r="K8" s="12"/>
      <c r="L8" s="98">
        <v>0</v>
      </c>
      <c r="M8" s="51" t="s">
        <v>91</v>
      </c>
      <c r="N8" s="102"/>
      <c r="O8" s="22" t="s">
        <v>7</v>
      </c>
      <c r="P8" s="92">
        <v>2</v>
      </c>
      <c r="Q8" s="131" t="s">
        <v>130</v>
      </c>
      <c r="R8" s="110"/>
      <c r="S8" s="61" t="str">
        <f>IF($N$39=TRUE,"L1","")</f>
        <v>L1</v>
      </c>
    </row>
    <row r="9" spans="1:19" ht="38.450000000000003" customHeight="1" thickBot="1">
      <c r="A9" s="60">
        <f>IF($N$39=TRUE,8,"")</f>
        <v>8</v>
      </c>
      <c r="B9" s="52" t="s">
        <v>81</v>
      </c>
      <c r="C9" s="86" t="s">
        <v>79</v>
      </c>
      <c r="D9" s="20"/>
      <c r="E9" s="94"/>
      <c r="F9" s="61" t="str">
        <f>IF($N$39=TRUE,"W9","")</f>
        <v>W9</v>
      </c>
      <c r="G9" s="100"/>
      <c r="H9" s="6"/>
      <c r="I9" s="135">
        <v>0.5</v>
      </c>
      <c r="J9" s="135"/>
      <c r="K9" s="19"/>
      <c r="L9" s="8"/>
      <c r="M9" s="61" t="str">
        <f>IF($N$39=TRUE,"L22","")</f>
        <v>L22</v>
      </c>
      <c r="N9" s="102"/>
      <c r="O9" s="63"/>
      <c r="P9" s="102"/>
      <c r="Q9" s="64" t="str">
        <f>IF($N$39=TRUE,"W13","")</f>
        <v>W13</v>
      </c>
      <c r="R9" s="102"/>
      <c r="S9" s="23">
        <f>IF($N$38=TRUE,D32+1,"")</f>
        <v>13</v>
      </c>
    </row>
    <row r="10" spans="1:19" ht="38.450000000000003" customHeight="1" thickBot="1">
      <c r="A10" s="54"/>
      <c r="B10" s="18">
        <f>IF($N$38=TRUE,B6+1,"")</f>
        <v>2</v>
      </c>
      <c r="C10" s="87"/>
      <c r="D10" s="52" t="s">
        <v>81</v>
      </c>
      <c r="E10" s="83">
        <v>0</v>
      </c>
      <c r="F10" s="6"/>
      <c r="G10" s="94"/>
      <c r="H10" s="6"/>
      <c r="K10" s="19"/>
      <c r="L10" s="8"/>
      <c r="M10" s="65"/>
      <c r="N10" s="92">
        <v>0</v>
      </c>
      <c r="O10" s="131" t="s">
        <v>130</v>
      </c>
      <c r="P10" s="108"/>
      <c r="Q10" s="24">
        <f>IF($N$38=TRUE,S32+1,"")</f>
        <v>17</v>
      </c>
      <c r="R10" s="104" t="str">
        <f>'[1]Протокол змагань'!H18</f>
        <v>-</v>
      </c>
      <c r="S10" s="21" t="str">
        <f>'[1]Протокол змагань'!E18</f>
        <v>-</v>
      </c>
    </row>
    <row r="11" spans="1:19" ht="38.450000000000003" customHeight="1" thickBot="1">
      <c r="A11" s="60">
        <f>IF($N$39=TRUE,9,"")</f>
        <v>9</v>
      </c>
      <c r="B11" s="53"/>
      <c r="C11" s="88" t="str">
        <f>'[1]Протокол змагань'!H7</f>
        <v>-</v>
      </c>
      <c r="D11" s="61" t="str">
        <f>IF($N$39=TRUE,"W2","")</f>
        <v>W2</v>
      </c>
      <c r="E11" s="8"/>
      <c r="F11" s="10"/>
      <c r="G11" s="94"/>
      <c r="H11" s="6"/>
      <c r="I11" s="136">
        <f>IF($N$38=TRUE,M27+1,"")</f>
        <v>27</v>
      </c>
      <c r="J11" s="136"/>
      <c r="K11" s="66"/>
      <c r="L11" s="8"/>
      <c r="M11" s="24">
        <f>IF($N$38=TRUE,O29+1,"")</f>
        <v>25</v>
      </c>
      <c r="N11" s="102"/>
      <c r="O11" s="64" t="str">
        <f>IF($N$39=TRUE,"W17","")</f>
        <v>W17</v>
      </c>
      <c r="P11" s="102"/>
      <c r="Q11" s="57"/>
      <c r="R11" s="102"/>
      <c r="S11" s="61" t="str">
        <f>IF($N$39=TRUE,"L2","")</f>
        <v>L2</v>
      </c>
    </row>
    <row r="12" spans="1:19" ht="38.450000000000003" customHeight="1" thickBot="1">
      <c r="A12" s="60"/>
      <c r="B12" s="8"/>
      <c r="C12" s="85"/>
      <c r="D12" s="8"/>
      <c r="E12" s="8"/>
      <c r="F12" s="18">
        <f>IF($N$38=TRUE,Q33+1,"")</f>
        <v>21</v>
      </c>
      <c r="G12" s="94"/>
      <c r="H12" s="53" t="s">
        <v>84</v>
      </c>
      <c r="I12" s="98">
        <v>2</v>
      </c>
      <c r="J12" s="95">
        <v>0</v>
      </c>
      <c r="K12" s="80" t="s">
        <v>83</v>
      </c>
      <c r="L12" s="27"/>
      <c r="M12" s="67"/>
      <c r="N12" s="102"/>
      <c r="O12" s="66"/>
      <c r="P12" s="105">
        <v>0</v>
      </c>
      <c r="Q12" s="81" t="s">
        <v>92</v>
      </c>
      <c r="R12" s="102"/>
      <c r="S12" s="57"/>
    </row>
    <row r="13" spans="1:19" ht="38.450000000000003" customHeight="1" thickBot="1">
      <c r="A13" s="60">
        <f>IF($N$39=TRUE,5,"")</f>
        <v>5</v>
      </c>
      <c r="B13" s="51" t="s">
        <v>82</v>
      </c>
      <c r="C13" s="89">
        <v>2</v>
      </c>
      <c r="D13" s="8"/>
      <c r="E13" s="8"/>
      <c r="F13" s="10"/>
      <c r="G13" s="94"/>
      <c r="H13" s="61" t="str">
        <f>IF($N$39=TRUE,"W21","")</f>
        <v>W21</v>
      </c>
      <c r="I13" s="102"/>
      <c r="J13" s="7"/>
      <c r="K13" s="64" t="str">
        <f>IF($N$39=TRUE,"W25","")</f>
        <v>W25</v>
      </c>
      <c r="L13" s="8"/>
      <c r="M13" s="67"/>
      <c r="N13" s="102"/>
      <c r="O13" s="23">
        <f>IF($N$38=TRUE,F28+1,"")</f>
        <v>23</v>
      </c>
      <c r="P13" s="102"/>
      <c r="Q13" s="61" t="str">
        <f>IF($N$39=TRUE,"L12","")</f>
        <v>L12</v>
      </c>
      <c r="R13" s="54"/>
      <c r="S13" s="56"/>
    </row>
    <row r="14" spans="1:19" ht="38.450000000000003" customHeight="1" thickBot="1">
      <c r="A14" s="54"/>
      <c r="B14" s="18">
        <f>IF($N$38=TRUE,B10+1,"")</f>
        <v>3</v>
      </c>
      <c r="C14" s="87"/>
      <c r="D14" s="51" t="s">
        <v>82</v>
      </c>
      <c r="E14" s="95">
        <v>0</v>
      </c>
      <c r="F14" s="26"/>
      <c r="G14" s="101"/>
      <c r="H14" s="10"/>
      <c r="I14" s="102"/>
      <c r="J14" s="8"/>
      <c r="K14" s="66"/>
      <c r="L14" s="95">
        <v>2</v>
      </c>
      <c r="M14" s="80" t="s">
        <v>83</v>
      </c>
      <c r="N14" s="108"/>
      <c r="O14" s="57"/>
      <c r="P14" s="102"/>
      <c r="Q14" s="57"/>
      <c r="R14" s="92">
        <v>2</v>
      </c>
      <c r="S14" s="80" t="s">
        <v>83</v>
      </c>
    </row>
    <row r="15" spans="1:19" ht="38.450000000000003" customHeight="1" thickBot="1">
      <c r="A15" s="60">
        <f>IF($N$39=TRUE,12,"")</f>
        <v>12</v>
      </c>
      <c r="B15" s="80" t="s">
        <v>83</v>
      </c>
      <c r="C15" s="88">
        <v>0</v>
      </c>
      <c r="D15" s="61" t="str">
        <f>IF($N$39=TRUE,"W3","")</f>
        <v>W3</v>
      </c>
      <c r="E15" s="96"/>
      <c r="F15" s="6"/>
      <c r="G15" s="94"/>
      <c r="H15" s="6"/>
      <c r="I15" s="8"/>
      <c r="J15" s="6"/>
      <c r="K15" s="57"/>
      <c r="L15" s="8"/>
      <c r="M15" s="64" t="str">
        <f>IF($N$39=TRUE,"W23","")</f>
        <v>W23</v>
      </c>
      <c r="N15" s="102"/>
      <c r="O15" s="57"/>
      <c r="P15" s="92">
        <v>2</v>
      </c>
      <c r="Q15" s="80" t="s">
        <v>83</v>
      </c>
      <c r="R15" s="110"/>
      <c r="S15" s="61" t="str">
        <f>IF($N$39=TRUE,"L3","")</f>
        <v>L3</v>
      </c>
    </row>
    <row r="16" spans="1:19" ht="38.450000000000003" customHeight="1" thickBot="1">
      <c r="A16" s="60"/>
      <c r="B16" s="6"/>
      <c r="C16" s="85"/>
      <c r="D16" s="18">
        <f>IF($N$38=TRUE,D8+1,"")</f>
        <v>10</v>
      </c>
      <c r="E16" s="93"/>
      <c r="F16" s="53" t="s">
        <v>84</v>
      </c>
      <c r="G16" s="83">
        <v>2</v>
      </c>
      <c r="H16" s="6"/>
      <c r="I16" s="8"/>
      <c r="J16" s="6"/>
      <c r="K16" s="57"/>
      <c r="L16" s="8"/>
      <c r="M16" s="67"/>
      <c r="N16" s="102"/>
      <c r="O16" s="66"/>
      <c r="P16" s="102"/>
      <c r="Q16" s="64" t="str">
        <f>IF($N$39=TRUE,"W14","")</f>
        <v>W14</v>
      </c>
      <c r="R16" s="102"/>
      <c r="S16" s="23">
        <f>IF($N$38=TRUE,S9+1,"")</f>
        <v>14</v>
      </c>
    </row>
    <row r="17" spans="1:23" ht="38.450000000000003" customHeight="1" thickBot="1">
      <c r="A17" s="60">
        <f>IF($N$39=TRUE,4,"")</f>
        <v>4</v>
      </c>
      <c r="B17" s="53" t="s">
        <v>84</v>
      </c>
      <c r="C17" s="86">
        <v>2</v>
      </c>
      <c r="D17" s="20"/>
      <c r="E17" s="94"/>
      <c r="F17" s="61" t="str">
        <f>IF($N$39=TRUE,"W10","")</f>
        <v>W10</v>
      </c>
      <c r="G17" s="6"/>
      <c r="H17" s="10" t="s">
        <v>8</v>
      </c>
      <c r="I17" s="54"/>
      <c r="J17" s="10"/>
      <c r="K17" s="54" t="s">
        <v>9</v>
      </c>
      <c r="L17" s="10"/>
      <c r="M17" s="66"/>
      <c r="N17" s="104">
        <v>2</v>
      </c>
      <c r="O17" s="80" t="s">
        <v>83</v>
      </c>
      <c r="P17" s="108"/>
      <c r="Q17" s="24">
        <f>IF($N$38=TRUE,Q10+1,"")</f>
        <v>18</v>
      </c>
      <c r="R17" s="104">
        <v>0</v>
      </c>
      <c r="S17" s="81" t="s">
        <v>85</v>
      </c>
    </row>
    <row r="18" spans="1:23" ht="38.450000000000003" customHeight="1" thickBot="1">
      <c r="A18" s="54"/>
      <c r="B18" s="18">
        <f>IF($N$38=TRUE,B14+1,"")</f>
        <v>4</v>
      </c>
      <c r="C18" s="87"/>
      <c r="D18" s="53" t="s">
        <v>84</v>
      </c>
      <c r="E18" s="83">
        <v>2</v>
      </c>
      <c r="F18" s="6"/>
      <c r="G18" s="106" t="s">
        <v>94</v>
      </c>
      <c r="H18" s="53" t="s">
        <v>84</v>
      </c>
      <c r="I18" s="98">
        <v>2</v>
      </c>
      <c r="J18" s="98">
        <v>2</v>
      </c>
      <c r="K18" s="80" t="s">
        <v>83</v>
      </c>
      <c r="L18" s="107" t="s">
        <v>96</v>
      </c>
      <c r="M18" s="65"/>
      <c r="N18" s="102"/>
      <c r="O18" s="64" t="str">
        <f>IF($N$39=TRUE,"W18","")</f>
        <v>W18</v>
      </c>
      <c r="P18" s="102"/>
      <c r="Q18" s="57"/>
      <c r="R18" s="102"/>
      <c r="S18" s="61" t="str">
        <f>IF($N$39=TRUE,"L4","")</f>
        <v>L4</v>
      </c>
    </row>
    <row r="19" spans="1:23" ht="38.450000000000003" customHeight="1" thickBot="1">
      <c r="A19" s="60">
        <f>IF($N$39=TRUE,13,"")</f>
        <v>13</v>
      </c>
      <c r="B19" s="81" t="s">
        <v>85</v>
      </c>
      <c r="C19" s="88">
        <v>0</v>
      </c>
      <c r="D19" s="61" t="str">
        <f>IF($N$39=TRUE,"W4","")</f>
        <v>W4</v>
      </c>
      <c r="E19" s="97"/>
      <c r="F19" s="8"/>
      <c r="G19" s="6"/>
      <c r="H19" s="61" t="str">
        <f>IF($N$39=TRUE,"W27","")</f>
        <v>W27</v>
      </c>
      <c r="I19" s="103"/>
      <c r="J19" s="10"/>
      <c r="K19" s="61" t="str">
        <f>IF($N$39=TRUE,"L27","")</f>
        <v>L27</v>
      </c>
      <c r="L19" s="10"/>
      <c r="M19" s="56"/>
      <c r="N19" s="102"/>
      <c r="O19" s="66"/>
      <c r="P19" s="95">
        <v>1</v>
      </c>
      <c r="Q19" s="51" t="s">
        <v>86</v>
      </c>
      <c r="R19" s="102"/>
      <c r="S19" s="57"/>
    </row>
    <row r="20" spans="1:23" ht="38.450000000000003" customHeight="1">
      <c r="A20" s="60"/>
      <c r="B20" s="8"/>
      <c r="C20" s="85"/>
      <c r="D20" s="8"/>
      <c r="E20" s="8"/>
      <c r="F20" s="8"/>
      <c r="G20" s="6"/>
      <c r="H20" s="18">
        <f>IF($N$38=TRUE,K20+1,"")</f>
        <v>30</v>
      </c>
      <c r="I20" s="94"/>
      <c r="J20" s="7"/>
      <c r="K20" s="23">
        <f>IF($N$38=TRUE,I26+1,"")</f>
        <v>29</v>
      </c>
      <c r="L20" s="10"/>
      <c r="M20" s="56"/>
      <c r="N20" s="54"/>
      <c r="O20" s="56"/>
      <c r="P20" s="54"/>
      <c r="Q20" s="61" t="str">
        <f>IF($N$39=TRUE,"L11","")</f>
        <v>L11</v>
      </c>
      <c r="R20" s="54"/>
      <c r="S20" s="56"/>
    </row>
    <row r="21" spans="1:23" ht="38.450000000000003" customHeight="1" thickBot="1">
      <c r="A21" s="54">
        <f>IF($N$39=TRUE,3,"")</f>
        <v>3</v>
      </c>
      <c r="B21" s="51" t="s">
        <v>86</v>
      </c>
      <c r="C21" s="89">
        <v>2</v>
      </c>
      <c r="D21" s="10"/>
      <c r="E21" s="10"/>
      <c r="F21" s="8"/>
      <c r="G21" s="6"/>
      <c r="H21" s="18"/>
      <c r="I21" s="94"/>
      <c r="J21" s="27"/>
      <c r="K21" s="65"/>
      <c r="L21" s="10"/>
      <c r="M21" s="56"/>
      <c r="N21" s="54"/>
      <c r="O21" s="56"/>
      <c r="P21" s="54"/>
      <c r="Q21" s="56"/>
      <c r="R21" s="54"/>
      <c r="S21" s="56"/>
    </row>
    <row r="22" spans="1:23" ht="38.450000000000003" customHeight="1" thickBot="1">
      <c r="A22" s="60"/>
      <c r="B22" s="18">
        <f>IF($N$38=TRUE,B18+1,"")</f>
        <v>5</v>
      </c>
      <c r="C22" s="87"/>
      <c r="D22" s="51" t="s">
        <v>86</v>
      </c>
      <c r="E22" s="98">
        <v>0</v>
      </c>
      <c r="F22" s="68"/>
      <c r="G22" s="106" t="s">
        <v>95</v>
      </c>
      <c r="H22" s="81" t="s">
        <v>88</v>
      </c>
      <c r="I22" s="83">
        <v>0</v>
      </c>
      <c r="J22" s="104">
        <v>0</v>
      </c>
      <c r="K22" s="51" t="s">
        <v>82</v>
      </c>
      <c r="L22" s="107" t="s">
        <v>97</v>
      </c>
      <c r="M22" s="56"/>
      <c r="N22" s="102"/>
      <c r="O22" s="57"/>
      <c r="P22" s="102"/>
      <c r="Q22" s="57"/>
      <c r="R22" s="54"/>
      <c r="S22" s="56"/>
    </row>
    <row r="23" spans="1:23" ht="38.450000000000003" customHeight="1" thickBot="1">
      <c r="A23" s="60">
        <f>IF($N$39=TRUE,14,"")</f>
        <v>14</v>
      </c>
      <c r="B23" s="80" t="s">
        <v>87</v>
      </c>
      <c r="C23" s="88">
        <v>0</v>
      </c>
      <c r="D23" s="61" t="str">
        <f>IF($N$39=TRUE,"W5","")</f>
        <v>W5</v>
      </c>
      <c r="E23" s="99"/>
      <c r="F23" s="56"/>
      <c r="G23" s="54"/>
      <c r="H23" s="61" t="str">
        <f>IF($N$39=TRUE,"W28","")</f>
        <v>W28</v>
      </c>
      <c r="I23" s="8"/>
      <c r="J23" s="7"/>
      <c r="K23" s="61" t="str">
        <f>IF($N$39=TRUE,"L28","")</f>
        <v>L28</v>
      </c>
      <c r="L23" s="7"/>
      <c r="M23" s="65"/>
      <c r="N23" s="102"/>
      <c r="O23" s="57"/>
      <c r="P23" s="102"/>
      <c r="Q23" s="57"/>
      <c r="R23" s="92">
        <v>0</v>
      </c>
      <c r="S23" s="80" t="s">
        <v>87</v>
      </c>
    </row>
    <row r="24" spans="1:23" ht="38.450000000000003" customHeight="1" thickBot="1">
      <c r="A24" s="60"/>
      <c r="B24" s="6"/>
      <c r="C24" s="85"/>
      <c r="D24" s="18">
        <f>IF($N$38=TRUE,D16+1,"")</f>
        <v>11</v>
      </c>
      <c r="E24" s="94"/>
      <c r="F24" s="81" t="s">
        <v>88</v>
      </c>
      <c r="G24" s="98">
        <v>2</v>
      </c>
      <c r="H24" s="20"/>
      <c r="I24" s="8"/>
      <c r="J24" s="18"/>
      <c r="K24" s="25"/>
      <c r="L24" s="98">
        <v>0</v>
      </c>
      <c r="M24" s="51" t="s">
        <v>80</v>
      </c>
      <c r="N24" s="102"/>
      <c r="O24" s="57"/>
      <c r="P24" s="92">
        <v>1</v>
      </c>
      <c r="Q24" s="53" t="s">
        <v>89</v>
      </c>
      <c r="R24" s="110"/>
      <c r="S24" s="61" t="str">
        <f>IF($N$39=TRUE,"L5","")</f>
        <v>L5</v>
      </c>
    </row>
    <row r="25" spans="1:23" ht="38.450000000000003" customHeight="1" thickBot="1">
      <c r="A25" s="60">
        <f>IF($N$39=TRUE,6,"")</f>
        <v>6</v>
      </c>
      <c r="B25" s="81" t="s">
        <v>88</v>
      </c>
      <c r="C25" s="86">
        <v>2</v>
      </c>
      <c r="D25" s="20"/>
      <c r="E25" s="94"/>
      <c r="F25" s="61" t="str">
        <f>IF($N$39=TRUE,"W11","")</f>
        <v>W11</v>
      </c>
      <c r="G25" s="100"/>
      <c r="H25" s="6"/>
      <c r="I25" s="8"/>
      <c r="J25" s="8"/>
      <c r="K25" s="19"/>
      <c r="L25" s="8"/>
      <c r="M25" s="61" t="str">
        <f>IF($N$39=TRUE,"L21","")</f>
        <v>L21</v>
      </c>
      <c r="N25" s="102"/>
      <c r="O25" s="66"/>
      <c r="P25" s="102"/>
      <c r="Q25" s="64" t="str">
        <f>IF($N$39=TRUE,"W15","")</f>
        <v>W15</v>
      </c>
      <c r="R25" s="102"/>
      <c r="S25" s="23">
        <f>IF($N$38=TRUE,S16+1,"")</f>
        <v>15</v>
      </c>
    </row>
    <row r="26" spans="1:23" ht="38.450000000000003" customHeight="1" thickBot="1">
      <c r="A26" s="54"/>
      <c r="B26" s="18">
        <f>IF($N$38=TRUE,B22+1,"")</f>
        <v>6</v>
      </c>
      <c r="C26" s="87"/>
      <c r="D26" s="81" t="s">
        <v>88</v>
      </c>
      <c r="E26" s="83">
        <v>2</v>
      </c>
      <c r="F26" s="10"/>
      <c r="G26" s="101"/>
      <c r="H26" s="10"/>
      <c r="I26" s="136">
        <f>IF($N$38=TRUE,I11+1,"")</f>
        <v>28</v>
      </c>
      <c r="J26" s="136"/>
      <c r="K26" s="62"/>
      <c r="L26" s="8"/>
      <c r="M26" s="69"/>
      <c r="N26" s="86">
        <v>2</v>
      </c>
      <c r="O26" s="51" t="s">
        <v>82</v>
      </c>
      <c r="P26" s="108"/>
      <c r="Q26" s="24">
        <f>IF($N$38=TRUE,Q17+1,"")</f>
        <v>19</v>
      </c>
      <c r="R26" s="104">
        <v>2</v>
      </c>
      <c r="S26" s="53" t="s">
        <v>89</v>
      </c>
      <c r="W26" s="70"/>
    </row>
    <row r="27" spans="1:23" ht="38.450000000000003" customHeight="1" thickBot="1">
      <c r="A27" s="60">
        <f>IF($N$39=TRUE,11,"")</f>
        <v>11</v>
      </c>
      <c r="B27" s="53" t="s">
        <v>89</v>
      </c>
      <c r="C27" s="88">
        <v>0</v>
      </c>
      <c r="D27" s="61" t="str">
        <f>IF($N$39=TRUE,"W6","")</f>
        <v>W6</v>
      </c>
      <c r="E27" s="97"/>
      <c r="F27" s="8"/>
      <c r="G27" s="101"/>
      <c r="H27" s="81" t="s">
        <v>88</v>
      </c>
      <c r="I27" s="95" t="str">
        <f>'[1]Протокол змагань'!G33</f>
        <v>-</v>
      </c>
      <c r="J27" s="95" t="str">
        <f>'[1]Протокол змагань'!H33</f>
        <v>-</v>
      </c>
      <c r="K27" s="51" t="s">
        <v>82</v>
      </c>
      <c r="L27" s="27"/>
      <c r="M27" s="24">
        <f>IF($N$38=TRUE,M11+1,"")</f>
        <v>26</v>
      </c>
      <c r="N27" s="102"/>
      <c r="O27" s="64" t="str">
        <f>IF($N$39=TRUE,"W19","")</f>
        <v>W19</v>
      </c>
      <c r="P27" s="102"/>
      <c r="Q27" s="57"/>
      <c r="R27" s="102"/>
      <c r="S27" s="61" t="str">
        <f>IF($N$39=TRUE,"L6","")</f>
        <v>L6</v>
      </c>
    </row>
    <row r="28" spans="1:23" ht="38.450000000000003" customHeight="1" thickBot="1">
      <c r="A28" s="60"/>
      <c r="B28" s="6"/>
      <c r="C28" s="85"/>
      <c r="D28" s="8"/>
      <c r="E28" s="8"/>
      <c r="F28" s="18">
        <f>IF($N$38=TRUE,F12+1,"")</f>
        <v>22</v>
      </c>
      <c r="G28" s="94"/>
      <c r="H28" s="61" t="str">
        <f>IF($N$39=TRUE,"W22","")</f>
        <v>W22</v>
      </c>
      <c r="I28" s="54"/>
      <c r="J28" s="7"/>
      <c r="K28" s="64" t="str">
        <f>IF($N$39=TRUE,"W26","")</f>
        <v>W26</v>
      </c>
      <c r="L28" s="8"/>
      <c r="M28" s="67"/>
      <c r="N28" s="102"/>
      <c r="O28" s="66"/>
      <c r="P28" s="95">
        <v>2</v>
      </c>
      <c r="Q28" s="51" t="s">
        <v>82</v>
      </c>
      <c r="R28" s="102"/>
      <c r="S28" s="57"/>
    </row>
    <row r="29" spans="1:23" ht="38.450000000000003" customHeight="1" thickBot="1">
      <c r="A29" s="60">
        <f>IF($N$39=TRUE,7,"")</f>
        <v>7</v>
      </c>
      <c r="B29" s="80" t="s">
        <v>90</v>
      </c>
      <c r="C29" s="89">
        <v>0</v>
      </c>
      <c r="D29" s="8"/>
      <c r="E29" s="8"/>
      <c r="F29" s="8"/>
      <c r="G29" s="94"/>
      <c r="H29" s="6"/>
      <c r="I29" s="60"/>
      <c r="J29" s="7"/>
      <c r="K29" s="19"/>
      <c r="L29" s="105">
        <v>2</v>
      </c>
      <c r="M29" s="51" t="s">
        <v>82</v>
      </c>
      <c r="N29" s="108"/>
      <c r="O29" s="23">
        <f>IF($N$38=TRUE,O13+1,"")</f>
        <v>24</v>
      </c>
      <c r="P29" s="102"/>
      <c r="Q29" s="61" t="str">
        <f>IF($N$39=TRUE,"L10","")</f>
        <v>L10</v>
      </c>
      <c r="R29" s="54"/>
      <c r="S29" s="56"/>
    </row>
    <row r="30" spans="1:23" ht="38.450000000000003" customHeight="1" thickBot="1">
      <c r="A30" s="54"/>
      <c r="B30" s="18">
        <f>IF($N$38=TRUE,B26+1,"")</f>
        <v>7</v>
      </c>
      <c r="C30" s="87"/>
      <c r="D30" s="51" t="s">
        <v>91</v>
      </c>
      <c r="E30" s="98">
        <v>2</v>
      </c>
      <c r="F30" s="20"/>
      <c r="G30" s="94"/>
      <c r="H30" s="6"/>
      <c r="I30" s="71"/>
      <c r="J30" s="8"/>
      <c r="K30" s="72"/>
      <c r="L30" s="8"/>
      <c r="M30" s="64" t="str">
        <f>IF($N$39=TRUE,"W24","")</f>
        <v>W24</v>
      </c>
      <c r="N30" s="102"/>
      <c r="O30" s="57"/>
      <c r="P30" s="102"/>
      <c r="Q30" s="57"/>
      <c r="R30" s="92">
        <v>2</v>
      </c>
      <c r="S30" s="80" t="s">
        <v>90</v>
      </c>
    </row>
    <row r="31" spans="1:23" ht="38.450000000000003" customHeight="1" thickBot="1">
      <c r="A31" s="60">
        <f>IF($N$39=TRUE,10,"")</f>
        <v>10</v>
      </c>
      <c r="B31" s="51" t="s">
        <v>91</v>
      </c>
      <c r="C31" s="88">
        <v>2</v>
      </c>
      <c r="D31" s="61" t="str">
        <f>IF($N$39=TRUE,"W7","")</f>
        <v>W7</v>
      </c>
      <c r="E31" s="94"/>
      <c r="F31" s="6"/>
      <c r="G31" s="94"/>
      <c r="H31" s="6"/>
      <c r="I31" s="60"/>
      <c r="J31" s="7"/>
      <c r="K31" s="57"/>
      <c r="L31" s="7"/>
      <c r="M31" s="67"/>
      <c r="N31" s="102"/>
      <c r="O31" s="57"/>
      <c r="P31" s="98">
        <v>1</v>
      </c>
      <c r="Q31" s="80" t="s">
        <v>90</v>
      </c>
      <c r="R31" s="108"/>
      <c r="S31" s="61" t="str">
        <f>IF($N$39=TRUE,"L7","")</f>
        <v>L7</v>
      </c>
    </row>
    <row r="32" spans="1:23" ht="38.450000000000003" customHeight="1" thickBot="1">
      <c r="A32" s="60"/>
      <c r="B32" s="6"/>
      <c r="C32" s="85"/>
      <c r="D32" s="18">
        <f>IF($N$38=TRUE,D24+1,"")</f>
        <v>12</v>
      </c>
      <c r="E32" s="10"/>
      <c r="F32" s="109" t="s">
        <v>91</v>
      </c>
      <c r="G32" s="83">
        <v>1</v>
      </c>
      <c r="H32" s="6"/>
      <c r="I32" s="54"/>
      <c r="J32" s="10"/>
      <c r="K32" s="57"/>
      <c r="L32" s="7"/>
      <c r="M32" s="67"/>
      <c r="N32" s="102"/>
      <c r="O32" s="66"/>
      <c r="P32" s="102"/>
      <c r="Q32" s="64" t="str">
        <f>IF($N$39=TRUE,"W16","")</f>
        <v>W16</v>
      </c>
      <c r="S32" s="23">
        <f>IF($N$38=TRUE,S25+1,"")</f>
        <v>16</v>
      </c>
    </row>
    <row r="33" spans="1:19" ht="38.450000000000003" customHeight="1" thickBot="1">
      <c r="A33" s="60">
        <f>IF($N$39=TRUE,2,"")</f>
        <v>2</v>
      </c>
      <c r="B33" s="81" t="s">
        <v>92</v>
      </c>
      <c r="C33" s="86">
        <v>2</v>
      </c>
      <c r="D33" s="20"/>
      <c r="E33" s="94"/>
      <c r="F33" s="61" t="str">
        <f>IF($N$39=TRUE,"W12","")</f>
        <v>W12</v>
      </c>
      <c r="G33" s="6"/>
      <c r="H33" s="6"/>
      <c r="I33" s="54"/>
      <c r="J33" s="10"/>
      <c r="K33" s="56"/>
      <c r="L33" s="7"/>
      <c r="M33" s="67"/>
      <c r="N33" s="104">
        <v>0</v>
      </c>
      <c r="O33" s="52" t="s">
        <v>81</v>
      </c>
      <c r="P33" s="108"/>
      <c r="Q33" s="24">
        <f>IF($N$38=TRUE,Q26+1,"")</f>
        <v>20</v>
      </c>
      <c r="R33" s="104">
        <v>0</v>
      </c>
      <c r="S33" s="53" t="s">
        <v>93</v>
      </c>
    </row>
    <row r="34" spans="1:19" ht="38.450000000000003" customHeight="1" thickBot="1">
      <c r="A34" s="60"/>
      <c r="B34" s="18">
        <f>IF($N$38=TRUE,B30+1,"")</f>
        <v>8</v>
      </c>
      <c r="C34" s="87"/>
      <c r="D34" s="81" t="s">
        <v>92</v>
      </c>
      <c r="E34" s="83">
        <v>1</v>
      </c>
      <c r="F34" s="6"/>
      <c r="G34" s="6"/>
      <c r="H34" s="10"/>
      <c r="I34" s="54"/>
      <c r="J34" s="10"/>
      <c r="K34" s="56"/>
      <c r="L34" s="7"/>
      <c r="M34" s="57"/>
      <c r="N34" s="102"/>
      <c r="O34" s="64" t="str">
        <f>IF($N$39=TRUE,"W20","")</f>
        <v>W20</v>
      </c>
      <c r="P34" s="102"/>
      <c r="Q34" s="57"/>
      <c r="R34" s="54"/>
      <c r="S34" s="61" t="str">
        <f>IF($N$39=TRUE,"L8","")</f>
        <v>L8</v>
      </c>
    </row>
    <row r="35" spans="1:19" ht="38.450000000000003" customHeight="1" thickBot="1">
      <c r="A35" s="60">
        <f>IF($N$39=TRUE,15,"")</f>
        <v>15</v>
      </c>
      <c r="B35" s="53" t="s">
        <v>93</v>
      </c>
      <c r="C35" s="88">
        <v>0</v>
      </c>
      <c r="D35" s="61" t="str">
        <f>IF($N$39=TRUE,"W8","")</f>
        <v>W8</v>
      </c>
      <c r="E35" s="6"/>
      <c r="F35" s="6"/>
      <c r="G35" s="6"/>
      <c r="H35" s="10"/>
      <c r="I35" s="54"/>
      <c r="J35" s="10"/>
      <c r="K35" s="56"/>
      <c r="L35" s="7"/>
      <c r="M35" s="57"/>
      <c r="N35" s="102"/>
      <c r="O35" s="66"/>
      <c r="P35" s="95">
        <v>2</v>
      </c>
      <c r="Q35" s="52" t="s">
        <v>81</v>
      </c>
      <c r="R35" s="102"/>
      <c r="S35" s="57"/>
    </row>
    <row r="36" spans="1:19">
      <c r="A36" s="60"/>
      <c r="B36" s="6"/>
      <c r="C36" s="85"/>
      <c r="D36" s="8"/>
      <c r="E36" s="6"/>
      <c r="F36" s="6" t="s">
        <v>10</v>
      </c>
      <c r="G36" s="60"/>
      <c r="H36" s="12"/>
      <c r="I36" s="6"/>
      <c r="J36" s="10"/>
      <c r="K36" s="56"/>
      <c r="L36" s="6"/>
      <c r="M36" s="59"/>
      <c r="N36" s="6" t="s">
        <v>11</v>
      </c>
      <c r="O36" s="57"/>
      <c r="P36" s="102"/>
      <c r="Q36" s="61" t="str">
        <f>IF($N$39=TRUE,"L9","")</f>
        <v>L9</v>
      </c>
      <c r="R36" s="102"/>
      <c r="S36" s="57"/>
    </row>
    <row r="37" spans="1:19">
      <c r="A37" s="6"/>
      <c r="B37" s="6"/>
      <c r="C37" s="85"/>
      <c r="D37" s="56"/>
      <c r="E37" s="6"/>
      <c r="F37" s="6"/>
      <c r="G37" s="60"/>
      <c r="H37" s="6"/>
      <c r="I37" s="6"/>
      <c r="J37" s="6"/>
      <c r="K37" s="56"/>
      <c r="L37" s="6"/>
      <c r="M37" s="59"/>
      <c r="N37" s="54"/>
      <c r="O37" s="56"/>
      <c r="P37" s="54"/>
      <c r="Q37" s="56"/>
      <c r="R37" s="54"/>
      <c r="S37" s="56"/>
    </row>
    <row r="38" spans="1:19">
      <c r="C38" s="90" t="s">
        <v>12</v>
      </c>
      <c r="D38" s="55"/>
      <c r="E38" s="10"/>
      <c r="F38" s="11" t="s">
        <v>13</v>
      </c>
      <c r="H38" s="13"/>
      <c r="I38" s="13"/>
      <c r="J38" s="13"/>
      <c r="L38" s="13"/>
      <c r="M38" s="73"/>
      <c r="N38" s="14" t="b">
        <v>1</v>
      </c>
    </row>
    <row r="39" spans="1:19">
      <c r="A39" s="76"/>
      <c r="B39" s="13"/>
      <c r="C39" s="9"/>
      <c r="D39" s="75"/>
      <c r="F39" s="13"/>
      <c r="G39" s="13"/>
      <c r="H39" s="13"/>
      <c r="I39" s="76"/>
      <c r="J39" s="13"/>
      <c r="L39" s="13"/>
      <c r="M39" s="73"/>
      <c r="N39" s="14" t="b">
        <v>1</v>
      </c>
    </row>
  </sheetData>
  <mergeCells count="4">
    <mergeCell ref="A1:R1"/>
    <mergeCell ref="I9:J9"/>
    <mergeCell ref="I11:J11"/>
    <mergeCell ref="I26:J26"/>
  </mergeCells>
  <phoneticPr fontId="12" type="noConversion"/>
  <printOptions horizontalCentered="1"/>
  <pageMargins left="0.55118110236220474" right="0.19685039370078741" top="0.31496062992125984" bottom="0.19685039370078741" header="0.31496062992125984" footer="0.23622047244094491"/>
  <pageSetup paperSize="9" scale="4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zoomScale="85" zoomScaleNormal="70" workbookViewId="0">
      <selection activeCell="I8" sqref="I8"/>
    </sheetView>
  </sheetViews>
  <sheetFormatPr defaultColWidth="33.7109375" defaultRowHeight="15"/>
  <cols>
    <col min="1" max="1" width="4.28515625" style="116" customWidth="1"/>
    <col min="2" max="2" width="30.140625" style="130" customWidth="1"/>
    <col min="3" max="3" width="51" style="116" customWidth="1"/>
    <col min="4" max="4" width="8.28515625" style="116" customWidth="1"/>
    <col min="5" max="5" width="3.7109375" style="116" customWidth="1"/>
    <col min="6" max="6" width="4.7109375" style="116" customWidth="1"/>
    <col min="7" max="7" width="7.5703125" style="126" customWidth="1"/>
    <col min="8" max="16384" width="33.7109375" style="116"/>
  </cols>
  <sheetData>
    <row r="1" spans="1:7" ht="32.450000000000003" customHeight="1">
      <c r="A1" s="142" t="s">
        <v>22</v>
      </c>
      <c r="B1" s="142"/>
      <c r="C1" s="142"/>
      <c r="D1" s="142"/>
      <c r="E1" s="142"/>
      <c r="F1" s="142"/>
      <c r="G1" s="142"/>
    </row>
    <row r="2" spans="1:7" ht="15.75">
      <c r="A2" s="143" t="s">
        <v>3</v>
      </c>
      <c r="B2" s="143"/>
      <c r="C2" s="143"/>
      <c r="D2" s="143"/>
      <c r="E2" s="143"/>
      <c r="F2" s="143"/>
      <c r="G2" s="143"/>
    </row>
    <row r="3" spans="1:7" ht="15.75">
      <c r="A3" s="144" t="s">
        <v>128</v>
      </c>
      <c r="B3" s="144"/>
      <c r="C3" s="144"/>
      <c r="D3" s="144"/>
      <c r="E3" s="144"/>
      <c r="F3" s="144"/>
      <c r="G3" s="144"/>
    </row>
    <row r="4" spans="1:7">
      <c r="B4" s="118"/>
      <c r="G4" s="119" t="s">
        <v>25</v>
      </c>
    </row>
    <row r="5" spans="1:7" ht="8.4499999999999993" customHeight="1">
      <c r="B5" s="120"/>
      <c r="C5" s="118"/>
      <c r="D5" s="118"/>
      <c r="E5" s="118"/>
      <c r="F5" s="118"/>
      <c r="G5" s="121"/>
    </row>
    <row r="6" spans="1:7" s="29" customFormat="1" ht="43.9" customHeight="1">
      <c r="A6" s="34" t="s">
        <v>121</v>
      </c>
      <c r="B6" s="34" t="s">
        <v>18</v>
      </c>
      <c r="C6" s="34" t="s">
        <v>24</v>
      </c>
      <c r="D6" s="34" t="s">
        <v>118</v>
      </c>
      <c r="E6" s="42" t="s">
        <v>16</v>
      </c>
      <c r="F6" s="42" t="s">
        <v>17</v>
      </c>
      <c r="G6" s="132" t="s">
        <v>1</v>
      </c>
    </row>
    <row r="7" spans="1:7">
      <c r="A7" s="140">
        <v>4</v>
      </c>
      <c r="B7" s="123" t="s">
        <v>50</v>
      </c>
      <c r="C7" s="124" t="s">
        <v>127</v>
      </c>
      <c r="D7" s="122" t="s">
        <v>52</v>
      </c>
      <c r="E7" s="122">
        <v>1</v>
      </c>
      <c r="F7" s="122">
        <v>1</v>
      </c>
      <c r="G7" s="139">
        <v>1</v>
      </c>
    </row>
    <row r="8" spans="1:7">
      <c r="A8" s="140"/>
      <c r="B8" s="127" t="s">
        <v>65</v>
      </c>
      <c r="C8" s="123" t="s">
        <v>72</v>
      </c>
      <c r="D8" s="122" t="s">
        <v>37</v>
      </c>
      <c r="E8" s="122"/>
      <c r="F8" s="122"/>
      <c r="G8" s="139"/>
    </row>
    <row r="9" spans="1:7">
      <c r="A9" s="140">
        <v>6</v>
      </c>
      <c r="B9" s="123" t="s">
        <v>117</v>
      </c>
      <c r="C9" s="124" t="s">
        <v>127</v>
      </c>
      <c r="D9" s="122" t="s">
        <v>29</v>
      </c>
      <c r="E9" s="122">
        <v>1</v>
      </c>
      <c r="F9" s="122">
        <v>2</v>
      </c>
      <c r="G9" s="139">
        <v>2</v>
      </c>
    </row>
    <row r="10" spans="1:7" ht="43.9" customHeight="1">
      <c r="A10" s="140"/>
      <c r="B10" s="127" t="s">
        <v>73</v>
      </c>
      <c r="C10" s="123" t="s">
        <v>119</v>
      </c>
      <c r="D10" s="122" t="s">
        <v>35</v>
      </c>
      <c r="E10" s="122"/>
      <c r="F10" s="122"/>
      <c r="G10" s="139"/>
    </row>
    <row r="11" spans="1:7">
      <c r="A11" s="140">
        <v>12</v>
      </c>
      <c r="B11" s="123" t="s">
        <v>40</v>
      </c>
      <c r="C11" s="124" t="s">
        <v>127</v>
      </c>
      <c r="D11" s="122" t="s">
        <v>52</v>
      </c>
      <c r="E11" s="122">
        <v>2</v>
      </c>
      <c r="F11" s="122">
        <v>1</v>
      </c>
      <c r="G11" s="139">
        <v>3</v>
      </c>
    </row>
    <row r="12" spans="1:7" ht="45">
      <c r="A12" s="140"/>
      <c r="B12" s="127" t="s">
        <v>70</v>
      </c>
      <c r="C12" s="123" t="s">
        <v>71</v>
      </c>
      <c r="D12" s="122" t="s">
        <v>30</v>
      </c>
      <c r="E12" s="122"/>
      <c r="F12" s="122"/>
      <c r="G12" s="139"/>
    </row>
    <row r="13" spans="1:7">
      <c r="A13" s="140">
        <v>5</v>
      </c>
      <c r="B13" s="123" t="s">
        <v>49</v>
      </c>
      <c r="C13" s="124" t="s">
        <v>127</v>
      </c>
      <c r="D13" s="122" t="s">
        <v>35</v>
      </c>
      <c r="E13" s="122">
        <v>5</v>
      </c>
      <c r="F13" s="122">
        <v>4</v>
      </c>
      <c r="G13" s="139">
        <v>4</v>
      </c>
    </row>
    <row r="14" spans="1:7" ht="30">
      <c r="A14" s="140"/>
      <c r="B14" s="127" t="s">
        <v>64</v>
      </c>
      <c r="C14" s="123" t="s">
        <v>78</v>
      </c>
      <c r="D14" s="122" t="s">
        <v>27</v>
      </c>
      <c r="E14" s="122"/>
      <c r="F14" s="122"/>
      <c r="G14" s="139"/>
    </row>
    <row r="15" spans="1:7" ht="15.6" customHeight="1">
      <c r="A15" s="140">
        <v>1</v>
      </c>
      <c r="B15" s="123" t="s">
        <v>48</v>
      </c>
      <c r="C15" s="124" t="s">
        <v>127</v>
      </c>
      <c r="D15" s="125" t="s">
        <v>32</v>
      </c>
      <c r="E15" s="122">
        <v>4</v>
      </c>
      <c r="F15" s="122">
        <v>2</v>
      </c>
      <c r="G15" s="139" t="s">
        <v>126</v>
      </c>
    </row>
    <row r="16" spans="1:7" ht="15.6" customHeight="1">
      <c r="A16" s="140"/>
      <c r="B16" s="127" t="s">
        <v>76</v>
      </c>
      <c r="C16" s="123" t="s">
        <v>77</v>
      </c>
      <c r="D16" s="122" t="s">
        <v>27</v>
      </c>
      <c r="E16" s="122"/>
      <c r="F16" s="122"/>
      <c r="G16" s="139"/>
    </row>
    <row r="17" spans="1:7">
      <c r="A17" s="140">
        <v>10</v>
      </c>
      <c r="B17" s="123" t="s">
        <v>116</v>
      </c>
      <c r="C17" s="124" t="s">
        <v>127</v>
      </c>
      <c r="D17" s="122" t="s">
        <v>36</v>
      </c>
      <c r="E17" s="122">
        <v>2</v>
      </c>
      <c r="F17" s="122">
        <v>1</v>
      </c>
      <c r="G17" s="139" t="s">
        <v>126</v>
      </c>
    </row>
    <row r="18" spans="1:7" ht="30">
      <c r="A18" s="140"/>
      <c r="B18" s="127" t="s">
        <v>68</v>
      </c>
      <c r="C18" s="123" t="s">
        <v>69</v>
      </c>
      <c r="D18" s="122" t="s">
        <v>31</v>
      </c>
      <c r="E18" s="122"/>
      <c r="F18" s="122"/>
      <c r="G18" s="139"/>
    </row>
    <row r="19" spans="1:7" ht="16.899999999999999" customHeight="1">
      <c r="A19" s="140">
        <v>8</v>
      </c>
      <c r="B19" s="123" t="s">
        <v>46</v>
      </c>
      <c r="C19" s="124" t="s">
        <v>127</v>
      </c>
      <c r="D19" s="122" t="s">
        <v>28</v>
      </c>
      <c r="E19" s="122">
        <v>3</v>
      </c>
      <c r="F19" s="122">
        <v>2</v>
      </c>
      <c r="G19" s="139" t="s">
        <v>125</v>
      </c>
    </row>
    <row r="20" spans="1:7" ht="30">
      <c r="A20" s="140"/>
      <c r="B20" s="127" t="s">
        <v>103</v>
      </c>
      <c r="C20" s="123" t="s">
        <v>102</v>
      </c>
      <c r="D20" s="122" t="s">
        <v>33</v>
      </c>
      <c r="E20" s="122"/>
      <c r="F20" s="122"/>
      <c r="G20" s="139"/>
    </row>
    <row r="21" spans="1:7" s="117" customFormat="1" ht="15" customHeight="1">
      <c r="A21" s="140">
        <v>16</v>
      </c>
      <c r="B21" s="123" t="s">
        <v>26</v>
      </c>
      <c r="C21" s="124" t="s">
        <v>127</v>
      </c>
      <c r="D21" s="122" t="s">
        <v>34</v>
      </c>
      <c r="E21" s="122">
        <v>1</v>
      </c>
      <c r="F21" s="122">
        <v>1</v>
      </c>
      <c r="G21" s="139" t="s">
        <v>125</v>
      </c>
    </row>
    <row r="22" spans="1:7" s="117" customFormat="1">
      <c r="A22" s="140"/>
      <c r="B22" s="127" t="s">
        <v>75</v>
      </c>
      <c r="C22" s="123" t="s">
        <v>115</v>
      </c>
      <c r="D22" s="122" t="s">
        <v>32</v>
      </c>
      <c r="E22" s="122"/>
      <c r="F22" s="122"/>
      <c r="G22" s="139"/>
    </row>
    <row r="23" spans="1:7" s="117" customFormat="1">
      <c r="A23" s="140">
        <v>2</v>
      </c>
      <c r="B23" s="123" t="s">
        <v>39</v>
      </c>
      <c r="C23" s="124" t="s">
        <v>127</v>
      </c>
      <c r="D23" s="122" t="s">
        <v>52</v>
      </c>
      <c r="E23" s="122">
        <v>1</v>
      </c>
      <c r="F23" s="122">
        <v>1</v>
      </c>
      <c r="G23" s="139" t="s">
        <v>124</v>
      </c>
    </row>
    <row r="24" spans="1:7" s="117" customFormat="1" ht="30">
      <c r="A24" s="140"/>
      <c r="B24" s="127" t="s">
        <v>67</v>
      </c>
      <c r="C24" s="123" t="s">
        <v>110</v>
      </c>
      <c r="D24" s="129" t="s">
        <v>66</v>
      </c>
      <c r="E24" s="122"/>
      <c r="F24" s="122"/>
      <c r="G24" s="139"/>
    </row>
    <row r="25" spans="1:7" s="117" customFormat="1" ht="17.45" customHeight="1">
      <c r="A25" s="140">
        <v>3</v>
      </c>
      <c r="B25" s="123" t="s">
        <v>42</v>
      </c>
      <c r="C25" s="124" t="s">
        <v>127</v>
      </c>
      <c r="D25" s="122" t="s">
        <v>28</v>
      </c>
      <c r="E25" s="122">
        <v>2</v>
      </c>
      <c r="F25" s="122">
        <v>1</v>
      </c>
      <c r="G25" s="139" t="s">
        <v>124</v>
      </c>
    </row>
    <row r="26" spans="1:7" s="117" customFormat="1" ht="30">
      <c r="A26" s="140"/>
      <c r="B26" s="127" t="s">
        <v>100</v>
      </c>
      <c r="C26" s="123" t="s">
        <v>99</v>
      </c>
      <c r="D26" s="122" t="s">
        <v>37</v>
      </c>
      <c r="E26" s="122"/>
      <c r="F26" s="122"/>
      <c r="G26" s="139"/>
    </row>
    <row r="27" spans="1:7">
      <c r="A27" s="140">
        <v>7</v>
      </c>
      <c r="B27" s="123" t="s">
        <v>47</v>
      </c>
      <c r="C27" s="124" t="s">
        <v>127</v>
      </c>
      <c r="D27" s="125" t="s">
        <v>32</v>
      </c>
      <c r="E27" s="122">
        <v>3</v>
      </c>
      <c r="F27" s="122">
        <v>1</v>
      </c>
      <c r="G27" s="139" t="s">
        <v>124</v>
      </c>
    </row>
    <row r="28" spans="1:7" ht="30">
      <c r="A28" s="140"/>
      <c r="B28" s="127" t="s">
        <v>105</v>
      </c>
      <c r="C28" s="123" t="s">
        <v>120</v>
      </c>
      <c r="D28" s="122" t="s">
        <v>29</v>
      </c>
      <c r="E28" s="122"/>
      <c r="F28" s="122"/>
      <c r="G28" s="139"/>
    </row>
    <row r="29" spans="1:7" s="117" customFormat="1" ht="15" customHeight="1">
      <c r="A29" s="140">
        <v>11</v>
      </c>
      <c r="B29" s="123" t="s">
        <v>41</v>
      </c>
      <c r="C29" s="124" t="s">
        <v>127</v>
      </c>
      <c r="D29" s="122" t="s">
        <v>29</v>
      </c>
      <c r="E29" s="122">
        <v>1</v>
      </c>
      <c r="F29" s="122">
        <v>1</v>
      </c>
      <c r="G29" s="139" t="s">
        <v>124</v>
      </c>
    </row>
    <row r="30" spans="1:7" s="117" customFormat="1" ht="30">
      <c r="A30" s="140"/>
      <c r="B30" s="127" t="s">
        <v>107</v>
      </c>
      <c r="C30" s="123" t="s">
        <v>106</v>
      </c>
      <c r="D30" s="122" t="s">
        <v>30</v>
      </c>
      <c r="E30" s="122"/>
      <c r="F30" s="122"/>
      <c r="G30" s="139"/>
    </row>
    <row r="31" spans="1:7" s="117" customFormat="1" ht="30" customHeight="1">
      <c r="A31" s="140">
        <v>13</v>
      </c>
      <c r="B31" s="123" t="s">
        <v>43</v>
      </c>
      <c r="C31" s="124" t="s">
        <v>127</v>
      </c>
      <c r="D31" s="122" t="s">
        <v>28</v>
      </c>
      <c r="E31" s="122">
        <v>2</v>
      </c>
      <c r="F31" s="122">
        <v>1</v>
      </c>
      <c r="G31" s="139" t="s">
        <v>122</v>
      </c>
    </row>
    <row r="32" spans="1:7" s="117" customFormat="1" ht="48.6" customHeight="1">
      <c r="A32" s="140"/>
      <c r="B32" s="127" t="s">
        <v>111</v>
      </c>
      <c r="C32" s="123" t="s">
        <v>112</v>
      </c>
      <c r="D32" s="122" t="s">
        <v>36</v>
      </c>
      <c r="E32" s="122"/>
      <c r="F32" s="122"/>
      <c r="G32" s="139"/>
    </row>
    <row r="33" spans="1:7" ht="15" customHeight="1">
      <c r="A33" s="140">
        <v>14</v>
      </c>
      <c r="B33" s="123" t="s">
        <v>45</v>
      </c>
      <c r="C33" s="124" t="s">
        <v>127</v>
      </c>
      <c r="D33" s="122" t="s">
        <v>28</v>
      </c>
      <c r="E33" s="122">
        <v>2</v>
      </c>
      <c r="F33" s="122">
        <v>1</v>
      </c>
      <c r="G33" s="139" t="s">
        <v>122</v>
      </c>
    </row>
    <row r="34" spans="1:7" ht="46.9" customHeight="1">
      <c r="A34" s="140"/>
      <c r="B34" s="127" t="s">
        <v>114</v>
      </c>
      <c r="C34" s="123" t="s">
        <v>113</v>
      </c>
      <c r="D34" s="122" t="s">
        <v>52</v>
      </c>
      <c r="E34" s="122"/>
      <c r="F34" s="122"/>
      <c r="G34" s="139"/>
    </row>
    <row r="35" spans="1:7" s="117" customFormat="1">
      <c r="A35" s="140">
        <v>15</v>
      </c>
      <c r="B35" s="123" t="s">
        <v>38</v>
      </c>
      <c r="C35" s="124" t="s">
        <v>127</v>
      </c>
      <c r="D35" s="122" t="s">
        <v>35</v>
      </c>
      <c r="E35" s="122">
        <v>1</v>
      </c>
      <c r="F35" s="122">
        <v>4</v>
      </c>
      <c r="G35" s="139" t="s">
        <v>122</v>
      </c>
    </row>
    <row r="36" spans="1:7" s="117" customFormat="1" ht="45">
      <c r="A36" s="140"/>
      <c r="B36" s="127" t="s">
        <v>108</v>
      </c>
      <c r="C36" s="123" t="s">
        <v>109</v>
      </c>
      <c r="D36" s="122" t="s">
        <v>33</v>
      </c>
      <c r="E36" s="122"/>
      <c r="F36" s="122"/>
      <c r="G36" s="139"/>
    </row>
    <row r="37" spans="1:7" ht="15.6" customHeight="1">
      <c r="A37" s="137">
        <v>9</v>
      </c>
      <c r="B37" s="123" t="s">
        <v>44</v>
      </c>
      <c r="C37" s="124" t="s">
        <v>127</v>
      </c>
      <c r="D37" s="122" t="s">
        <v>28</v>
      </c>
      <c r="E37" s="122">
        <v>2</v>
      </c>
      <c r="F37" s="122">
        <v>1</v>
      </c>
      <c r="G37" s="141" t="s">
        <v>123</v>
      </c>
    </row>
    <row r="38" spans="1:7">
      <c r="A38" s="138"/>
      <c r="B38" s="123" t="s">
        <v>123</v>
      </c>
      <c r="C38" s="128" t="s">
        <v>123</v>
      </c>
      <c r="D38" s="122"/>
      <c r="E38" s="122"/>
      <c r="F38" s="122"/>
      <c r="G38" s="141"/>
    </row>
  </sheetData>
  <mergeCells count="35">
    <mergeCell ref="A17:A18"/>
    <mergeCell ref="A15:A16"/>
    <mergeCell ref="A9:A10"/>
    <mergeCell ref="A7:A8"/>
    <mergeCell ref="A13:A14"/>
    <mergeCell ref="A3:G3"/>
    <mergeCell ref="A1:G1"/>
    <mergeCell ref="G9:G10"/>
    <mergeCell ref="G7:G8"/>
    <mergeCell ref="G13:G14"/>
    <mergeCell ref="G19:G20"/>
    <mergeCell ref="G15:G16"/>
    <mergeCell ref="A11:A12"/>
    <mergeCell ref="A19:A20"/>
    <mergeCell ref="A2:G2"/>
    <mergeCell ref="G11:G12"/>
    <mergeCell ref="G37:G38"/>
    <mergeCell ref="G17:G18"/>
    <mergeCell ref="G29:G30"/>
    <mergeCell ref="G21:G22"/>
    <mergeCell ref="G31:G32"/>
    <mergeCell ref="G35:G36"/>
    <mergeCell ref="G27:G28"/>
    <mergeCell ref="G25:G26"/>
    <mergeCell ref="G33:G34"/>
    <mergeCell ref="A37:A38"/>
    <mergeCell ref="G23:G24"/>
    <mergeCell ref="A21:A22"/>
    <mergeCell ref="A35:A36"/>
    <mergeCell ref="A23:A24"/>
    <mergeCell ref="A29:A30"/>
    <mergeCell ref="A25:A26"/>
    <mergeCell ref="A31:A32"/>
    <mergeCell ref="A33:A34"/>
    <mergeCell ref="A27:A28"/>
  </mergeCells>
  <phoneticPr fontId="12" type="noConversion"/>
  <printOptions horizontalCentered="1"/>
  <pageMargins left="0.23622047244094491" right="0.19685039370078741" top="0.27559055118110237" bottom="0.23622047244094491" header="0.19685039370078741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zoomScale="85" zoomScaleNormal="70" workbookViewId="0">
      <selection activeCell="E16" sqref="E16"/>
    </sheetView>
  </sheetViews>
  <sheetFormatPr defaultColWidth="7.7109375" defaultRowHeight="15"/>
  <cols>
    <col min="1" max="1" width="5.28515625" style="37" customWidth="1"/>
    <col min="2" max="2" width="27.28515625" style="39" customWidth="1"/>
    <col min="3" max="3" width="51" style="4" customWidth="1"/>
    <col min="4" max="4" width="9.28515625" style="38" customWidth="1"/>
    <col min="5" max="253" width="33.7109375" style="4" customWidth="1"/>
    <col min="254" max="16384" width="7.7109375" style="4"/>
  </cols>
  <sheetData>
    <row r="1" spans="1:6" ht="34.5" customHeight="1">
      <c r="A1" s="145" t="s">
        <v>22</v>
      </c>
      <c r="B1" s="145"/>
      <c r="C1" s="145"/>
      <c r="D1" s="145"/>
    </row>
    <row r="2" spans="1:6" ht="15.75">
      <c r="A2" s="144" t="s">
        <v>3</v>
      </c>
      <c r="B2" s="144"/>
      <c r="C2" s="144"/>
      <c r="D2" s="144"/>
    </row>
    <row r="3" spans="1:6" ht="15.75">
      <c r="A3" s="144" t="s">
        <v>132</v>
      </c>
      <c r="B3" s="144"/>
      <c r="C3" s="144"/>
      <c r="D3" s="144"/>
    </row>
    <row r="4" spans="1:6">
      <c r="A4" s="4"/>
      <c r="C4" s="30"/>
      <c r="D4" s="32" t="s">
        <v>25</v>
      </c>
    </row>
    <row r="5" spans="1:6">
      <c r="A5" s="1"/>
      <c r="B5" s="2"/>
      <c r="C5" s="1"/>
      <c r="D5" s="1"/>
      <c r="E5" s="1"/>
      <c r="F5" s="2"/>
    </row>
    <row r="6" spans="1:6" s="29" customFormat="1" ht="30">
      <c r="A6" s="33" t="s">
        <v>0</v>
      </c>
      <c r="B6" s="34" t="s">
        <v>14</v>
      </c>
      <c r="C6" s="34" t="s">
        <v>101</v>
      </c>
      <c r="D6" s="34" t="s">
        <v>21</v>
      </c>
    </row>
    <row r="7" spans="1:6" s="29" customFormat="1" ht="30.75" customHeight="1">
      <c r="A7" s="33">
        <v>1</v>
      </c>
      <c r="B7" s="49" t="s">
        <v>67</v>
      </c>
      <c r="C7" s="44" t="s">
        <v>110</v>
      </c>
      <c r="D7" s="46" t="s">
        <v>66</v>
      </c>
    </row>
    <row r="8" spans="1:6" s="29" customFormat="1" ht="30.75" customHeight="1">
      <c r="A8" s="33">
        <v>2</v>
      </c>
      <c r="B8" s="49" t="s">
        <v>64</v>
      </c>
      <c r="C8" s="44" t="s">
        <v>78</v>
      </c>
      <c r="D8" s="34" t="s">
        <v>27</v>
      </c>
    </row>
    <row r="9" spans="1:6" s="29" customFormat="1" ht="30.75" customHeight="1">
      <c r="A9" s="33">
        <v>3</v>
      </c>
      <c r="B9" s="49" t="s">
        <v>107</v>
      </c>
      <c r="C9" s="44" t="s">
        <v>106</v>
      </c>
      <c r="D9" s="34" t="s">
        <v>30</v>
      </c>
    </row>
    <row r="10" spans="1:6" s="29" customFormat="1" ht="46.5" customHeight="1">
      <c r="A10" s="33">
        <v>4</v>
      </c>
      <c r="B10" s="49" t="s">
        <v>108</v>
      </c>
      <c r="C10" s="44" t="s">
        <v>109</v>
      </c>
      <c r="D10" s="34" t="s">
        <v>33</v>
      </c>
    </row>
    <row r="11" spans="1:6" s="29" customFormat="1" ht="30.75" customHeight="1">
      <c r="A11" s="33">
        <v>5</v>
      </c>
      <c r="B11" s="49" t="s">
        <v>105</v>
      </c>
      <c r="C11" s="44" t="s">
        <v>104</v>
      </c>
      <c r="D11" s="34" t="s">
        <v>29</v>
      </c>
    </row>
    <row r="12" spans="1:6" s="29" customFormat="1" ht="45">
      <c r="A12" s="33">
        <v>6</v>
      </c>
      <c r="B12" s="49" t="s">
        <v>111</v>
      </c>
      <c r="C12" s="44" t="s">
        <v>112</v>
      </c>
      <c r="D12" s="34" t="s">
        <v>36</v>
      </c>
    </row>
    <row r="13" spans="1:6" ht="30.75" customHeight="1">
      <c r="A13" s="33">
        <v>7</v>
      </c>
      <c r="B13" s="49" t="s">
        <v>68</v>
      </c>
      <c r="C13" s="44" t="s">
        <v>69</v>
      </c>
      <c r="D13" s="34" t="s">
        <v>31</v>
      </c>
    </row>
    <row r="14" spans="1:6" s="29" customFormat="1" ht="30.75" customHeight="1">
      <c r="A14" s="33">
        <v>8</v>
      </c>
      <c r="B14" s="49" t="s">
        <v>100</v>
      </c>
      <c r="C14" s="44" t="s">
        <v>99</v>
      </c>
      <c r="D14" s="34" t="s">
        <v>37</v>
      </c>
    </row>
    <row r="15" spans="1:6" s="29" customFormat="1" ht="45">
      <c r="A15" s="33">
        <v>9</v>
      </c>
      <c r="B15" s="49" t="s">
        <v>114</v>
      </c>
      <c r="C15" s="44" t="s">
        <v>113</v>
      </c>
      <c r="D15" s="34" t="s">
        <v>52</v>
      </c>
    </row>
    <row r="16" spans="1:6" s="29" customFormat="1" ht="45">
      <c r="A16" s="33">
        <v>10</v>
      </c>
      <c r="B16" s="49" t="s">
        <v>70</v>
      </c>
      <c r="C16" s="44" t="s">
        <v>71</v>
      </c>
      <c r="D16" s="34" t="s">
        <v>30</v>
      </c>
    </row>
    <row r="17" spans="1:4" ht="30.75" customHeight="1">
      <c r="A17" s="33">
        <v>11</v>
      </c>
      <c r="B17" s="49" t="s">
        <v>65</v>
      </c>
      <c r="C17" s="44" t="s">
        <v>72</v>
      </c>
      <c r="D17" s="34" t="s">
        <v>37</v>
      </c>
    </row>
    <row r="18" spans="1:4" s="29" customFormat="1" ht="30.75" customHeight="1">
      <c r="A18" s="33">
        <v>12</v>
      </c>
      <c r="B18" s="49" t="s">
        <v>73</v>
      </c>
      <c r="C18" s="44" t="s">
        <v>74</v>
      </c>
      <c r="D18" s="34" t="s">
        <v>35</v>
      </c>
    </row>
    <row r="19" spans="1:4" s="29" customFormat="1" ht="30.75" customHeight="1">
      <c r="A19" s="33">
        <v>13</v>
      </c>
      <c r="B19" s="49" t="s">
        <v>75</v>
      </c>
      <c r="C19" s="44" t="s">
        <v>115</v>
      </c>
      <c r="D19" s="34" t="s">
        <v>32</v>
      </c>
    </row>
    <row r="20" spans="1:4" s="29" customFormat="1" ht="30.75" customHeight="1">
      <c r="A20" s="33">
        <v>14</v>
      </c>
      <c r="B20" s="49" t="s">
        <v>103</v>
      </c>
      <c r="C20" s="44" t="s">
        <v>102</v>
      </c>
      <c r="D20" s="34" t="s">
        <v>33</v>
      </c>
    </row>
    <row r="21" spans="1:4" s="29" customFormat="1" ht="30.75" customHeight="1">
      <c r="A21" s="33">
        <v>15</v>
      </c>
      <c r="B21" s="49" t="s">
        <v>76</v>
      </c>
      <c r="C21" s="44" t="s">
        <v>77</v>
      </c>
      <c r="D21" s="34" t="s">
        <v>27</v>
      </c>
    </row>
    <row r="22" spans="1:4" ht="30.75" customHeight="1">
      <c r="A22" s="33">
        <v>16</v>
      </c>
      <c r="B22" s="48"/>
      <c r="C22" s="47"/>
      <c r="D22" s="36"/>
    </row>
    <row r="24" spans="1:4">
      <c r="A24" s="4"/>
      <c r="B24" s="39" t="s">
        <v>98</v>
      </c>
      <c r="C24" s="32" t="s">
        <v>13</v>
      </c>
    </row>
    <row r="26" spans="1:4">
      <c r="A26" s="4"/>
      <c r="D26" s="28"/>
    </row>
    <row r="27" spans="1:4">
      <c r="A27" s="4"/>
      <c r="D27" s="28"/>
    </row>
    <row r="28" spans="1:4">
      <c r="A28" s="4"/>
      <c r="D28" s="28"/>
    </row>
    <row r="29" spans="1:4">
      <c r="A29" s="4"/>
      <c r="D29" s="28"/>
    </row>
    <row r="30" spans="1:4">
      <c r="A30" s="4"/>
      <c r="D30" s="28"/>
    </row>
    <row r="31" spans="1:4">
      <c r="A31" s="4"/>
      <c r="D31" s="28"/>
    </row>
    <row r="32" spans="1:4">
      <c r="A32" s="4"/>
      <c r="D32" s="28"/>
    </row>
    <row r="33" spans="1:4">
      <c r="A33" s="4"/>
      <c r="D33" s="28"/>
    </row>
    <row r="34" spans="1:4">
      <c r="A34" s="4"/>
      <c r="D34" s="28"/>
    </row>
    <row r="35" spans="1:4">
      <c r="A35" s="4"/>
      <c r="D35" s="28"/>
    </row>
  </sheetData>
  <mergeCells count="3">
    <mergeCell ref="A1:D1"/>
    <mergeCell ref="A2:D2"/>
    <mergeCell ref="A3:D3"/>
  </mergeCells>
  <phoneticPr fontId="12" type="noConversion"/>
  <pageMargins left="0.31496062992125984" right="0.19685039370078741" top="0.36" bottom="0.2" header="0.2" footer="0.31496062992125984"/>
  <pageSetup paperSize="9" scale="10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G9" sqref="G9"/>
    </sheetView>
  </sheetViews>
  <sheetFormatPr defaultColWidth="33.7109375" defaultRowHeight="15"/>
  <cols>
    <col min="1" max="1" width="4.140625" style="37" customWidth="1"/>
    <col min="2" max="2" width="29.5703125" style="4" customWidth="1"/>
    <col min="3" max="3" width="16.42578125" style="4" customWidth="1"/>
    <col min="4" max="4" width="9.5703125" style="41" customWidth="1"/>
    <col min="5" max="6" width="5.85546875" style="31" customWidth="1"/>
    <col min="7" max="7" width="15.85546875" style="4" customWidth="1"/>
    <col min="8" max="16384" width="33.7109375" style="4"/>
  </cols>
  <sheetData>
    <row r="1" spans="1:6" ht="36.6" customHeight="1">
      <c r="A1" s="145" t="s">
        <v>22</v>
      </c>
      <c r="B1" s="145"/>
      <c r="C1" s="145"/>
      <c r="D1" s="145"/>
      <c r="E1" s="145"/>
      <c r="F1" s="145"/>
    </row>
    <row r="2" spans="1:6" ht="15.75">
      <c r="A2" s="144" t="s">
        <v>3</v>
      </c>
      <c r="B2" s="144"/>
      <c r="C2" s="144"/>
      <c r="D2" s="144"/>
      <c r="E2" s="144"/>
      <c r="F2" s="144"/>
    </row>
    <row r="3" spans="1:6">
      <c r="D3" s="31"/>
      <c r="F3" s="32" t="s">
        <v>25</v>
      </c>
    </row>
    <row r="4" spans="1:6" ht="15.75">
      <c r="A4" s="146" t="s">
        <v>15</v>
      </c>
      <c r="B4" s="146"/>
      <c r="C4" s="146"/>
      <c r="D4" s="146"/>
      <c r="E4" s="146"/>
      <c r="F4" s="146"/>
    </row>
    <row r="5" spans="1:6">
      <c r="A5" s="5"/>
      <c r="B5" s="1"/>
      <c r="C5" s="1"/>
      <c r="D5" s="30"/>
      <c r="E5" s="3"/>
      <c r="F5" s="1"/>
    </row>
    <row r="6" spans="1:6" s="29" customFormat="1" ht="61.5">
      <c r="A6" s="33" t="s">
        <v>0</v>
      </c>
      <c r="B6" s="34" t="s">
        <v>20</v>
      </c>
      <c r="C6" s="34" t="s">
        <v>131</v>
      </c>
      <c r="D6" s="42" t="s">
        <v>19</v>
      </c>
      <c r="E6" s="42" t="s">
        <v>16</v>
      </c>
      <c r="F6" s="42" t="s">
        <v>17</v>
      </c>
    </row>
    <row r="7" spans="1:6" s="29" customFormat="1" ht="16.149999999999999" customHeight="1">
      <c r="A7" s="33">
        <v>1</v>
      </c>
      <c r="B7" s="35" t="s">
        <v>26</v>
      </c>
      <c r="C7" s="34" t="s">
        <v>51</v>
      </c>
      <c r="D7" s="34" t="s">
        <v>53</v>
      </c>
      <c r="E7" s="33">
        <v>1</v>
      </c>
      <c r="F7" s="33">
        <v>1</v>
      </c>
    </row>
    <row r="8" spans="1:6" s="29" customFormat="1" ht="16.149999999999999" customHeight="1">
      <c r="A8" s="33">
        <v>2</v>
      </c>
      <c r="B8" s="44" t="s">
        <v>38</v>
      </c>
      <c r="C8" s="34" t="s">
        <v>35</v>
      </c>
      <c r="D8" s="34" t="s">
        <v>59</v>
      </c>
      <c r="E8" s="33">
        <v>1</v>
      </c>
      <c r="F8" s="33">
        <v>4</v>
      </c>
    </row>
    <row r="9" spans="1:6" s="29" customFormat="1" ht="16.149999999999999" customHeight="1">
      <c r="A9" s="33">
        <v>3</v>
      </c>
      <c r="B9" s="44" t="s">
        <v>39</v>
      </c>
      <c r="C9" s="34" t="s">
        <v>52</v>
      </c>
      <c r="D9" s="34" t="s">
        <v>60</v>
      </c>
      <c r="E9" s="33">
        <v>1</v>
      </c>
      <c r="F9" s="33">
        <v>1</v>
      </c>
    </row>
    <row r="10" spans="1:6" s="29" customFormat="1" ht="16.149999999999999" customHeight="1">
      <c r="A10" s="33">
        <v>4</v>
      </c>
      <c r="B10" s="44" t="s">
        <v>40</v>
      </c>
      <c r="C10" s="34" t="s">
        <v>52</v>
      </c>
      <c r="D10" s="34" t="s">
        <v>57</v>
      </c>
      <c r="E10" s="33">
        <v>2</v>
      </c>
      <c r="F10" s="33">
        <v>1</v>
      </c>
    </row>
    <row r="11" spans="1:6" s="29" customFormat="1" ht="16.149999999999999" customHeight="1">
      <c r="A11" s="33">
        <v>5</v>
      </c>
      <c r="B11" s="44" t="s">
        <v>41</v>
      </c>
      <c r="C11" s="34" t="s">
        <v>29</v>
      </c>
      <c r="D11" s="34" t="s">
        <v>61</v>
      </c>
      <c r="E11" s="33">
        <v>1</v>
      </c>
      <c r="F11" s="33">
        <v>1</v>
      </c>
    </row>
    <row r="12" spans="1:6" s="29" customFormat="1" ht="16.149999999999999" customHeight="1">
      <c r="A12" s="33">
        <v>6</v>
      </c>
      <c r="B12" s="44" t="s">
        <v>116</v>
      </c>
      <c r="C12" s="34" t="s">
        <v>36</v>
      </c>
      <c r="D12" s="34" t="s">
        <v>58</v>
      </c>
      <c r="E12" s="33">
        <v>2</v>
      </c>
      <c r="F12" s="33">
        <v>1</v>
      </c>
    </row>
    <row r="13" spans="1:6" ht="16.149999999999999" customHeight="1">
      <c r="A13" s="33">
        <v>7</v>
      </c>
      <c r="B13" s="44" t="s">
        <v>42</v>
      </c>
      <c r="C13" s="34" t="s">
        <v>28</v>
      </c>
      <c r="D13" s="34" t="s">
        <v>54</v>
      </c>
      <c r="E13" s="33">
        <v>2</v>
      </c>
      <c r="F13" s="33">
        <v>1</v>
      </c>
    </row>
    <row r="14" spans="1:6" s="29" customFormat="1" ht="16.149999999999999" customHeight="1">
      <c r="A14" s="33">
        <v>8</v>
      </c>
      <c r="B14" s="44" t="s">
        <v>43</v>
      </c>
      <c r="C14" s="34" t="s">
        <v>28</v>
      </c>
      <c r="D14" s="34" t="s">
        <v>54</v>
      </c>
      <c r="E14" s="33">
        <v>2</v>
      </c>
      <c r="F14" s="33">
        <v>1</v>
      </c>
    </row>
    <row r="15" spans="1:6" s="29" customFormat="1" ht="16.149999999999999" customHeight="1">
      <c r="A15" s="33">
        <v>9</v>
      </c>
      <c r="B15" s="44" t="s">
        <v>44</v>
      </c>
      <c r="C15" s="34" t="s">
        <v>28</v>
      </c>
      <c r="D15" s="34" t="s">
        <v>54</v>
      </c>
      <c r="E15" s="33">
        <v>2</v>
      </c>
      <c r="F15" s="33">
        <v>1</v>
      </c>
    </row>
    <row r="16" spans="1:6" s="29" customFormat="1" ht="16.149999999999999" customHeight="1">
      <c r="A16" s="33">
        <v>10</v>
      </c>
      <c r="B16" s="44" t="s">
        <v>45</v>
      </c>
      <c r="C16" s="34" t="s">
        <v>28</v>
      </c>
      <c r="D16" s="34" t="s">
        <v>54</v>
      </c>
      <c r="E16" s="33">
        <v>2</v>
      </c>
      <c r="F16" s="33">
        <v>1</v>
      </c>
    </row>
    <row r="17" spans="1:6" ht="16.149999999999999" customHeight="1">
      <c r="A17" s="33">
        <v>11</v>
      </c>
      <c r="B17" s="44" t="s">
        <v>46</v>
      </c>
      <c r="C17" s="34" t="s">
        <v>28</v>
      </c>
      <c r="D17" s="34" t="s">
        <v>54</v>
      </c>
      <c r="E17" s="33">
        <v>3</v>
      </c>
      <c r="F17" s="33">
        <v>2</v>
      </c>
    </row>
    <row r="18" spans="1:6" s="29" customFormat="1" ht="16.149999999999999" customHeight="1">
      <c r="A18" s="33">
        <v>12</v>
      </c>
      <c r="B18" s="44" t="s">
        <v>47</v>
      </c>
      <c r="C18" s="45" t="s">
        <v>32</v>
      </c>
      <c r="D18" s="34" t="s">
        <v>55</v>
      </c>
      <c r="E18" s="33">
        <v>3</v>
      </c>
      <c r="F18" s="33">
        <v>1</v>
      </c>
    </row>
    <row r="19" spans="1:6" s="29" customFormat="1" ht="16.149999999999999" customHeight="1">
      <c r="A19" s="33">
        <v>13</v>
      </c>
      <c r="B19" s="44" t="s">
        <v>48</v>
      </c>
      <c r="C19" s="45" t="s">
        <v>32</v>
      </c>
      <c r="D19" s="34" t="s">
        <v>56</v>
      </c>
      <c r="E19" s="33">
        <v>4</v>
      </c>
      <c r="F19" s="33">
        <v>1</v>
      </c>
    </row>
    <row r="20" spans="1:6" s="29" customFormat="1" ht="16.149999999999999" customHeight="1">
      <c r="A20" s="33">
        <v>14</v>
      </c>
      <c r="B20" s="44" t="s">
        <v>117</v>
      </c>
      <c r="C20" s="34" t="s">
        <v>29</v>
      </c>
      <c r="D20" s="34" t="s">
        <v>61</v>
      </c>
      <c r="E20" s="33">
        <v>1</v>
      </c>
      <c r="F20" s="33">
        <v>2</v>
      </c>
    </row>
    <row r="21" spans="1:6" s="29" customFormat="1" ht="16.149999999999999" customHeight="1">
      <c r="A21" s="33">
        <v>15</v>
      </c>
      <c r="B21" s="44" t="s">
        <v>50</v>
      </c>
      <c r="C21" s="34" t="s">
        <v>52</v>
      </c>
      <c r="D21" s="34" t="s">
        <v>62</v>
      </c>
      <c r="E21" s="34">
        <v>1</v>
      </c>
      <c r="F21" s="34">
        <v>1</v>
      </c>
    </row>
    <row r="22" spans="1:6" ht="16.149999999999999" customHeight="1">
      <c r="A22" s="33">
        <v>16</v>
      </c>
      <c r="B22" s="44" t="s">
        <v>49</v>
      </c>
      <c r="C22" s="34" t="s">
        <v>35</v>
      </c>
      <c r="D22" s="43" t="s">
        <v>63</v>
      </c>
      <c r="E22" s="33">
        <v>5</v>
      </c>
      <c r="F22" s="33">
        <v>4</v>
      </c>
    </row>
    <row r="24" spans="1:6">
      <c r="A24" s="4" t="s">
        <v>2</v>
      </c>
      <c r="C24" s="40" t="s">
        <v>13</v>
      </c>
    </row>
    <row r="26" spans="1:6">
      <c r="A26" s="4"/>
      <c r="E26" s="4"/>
      <c r="F26" s="4"/>
    </row>
    <row r="27" spans="1:6">
      <c r="A27" s="4"/>
      <c r="E27" s="4"/>
      <c r="F27" s="4"/>
    </row>
    <row r="28" spans="1:6">
      <c r="A28" s="4"/>
      <c r="E28" s="4"/>
      <c r="F28" s="4"/>
    </row>
    <row r="29" spans="1:6">
      <c r="A29" s="4"/>
      <c r="E29" s="4"/>
      <c r="F29" s="4"/>
    </row>
    <row r="30" spans="1:6">
      <c r="A30" s="4"/>
      <c r="E30" s="4"/>
      <c r="F30" s="4"/>
    </row>
    <row r="31" spans="1:6">
      <c r="A31" s="4"/>
      <c r="E31" s="4"/>
      <c r="F31" s="4"/>
    </row>
    <row r="32" spans="1:6">
      <c r="A32" s="4"/>
      <c r="E32" s="4"/>
      <c r="F32" s="4"/>
    </row>
    <row r="33" spans="1:6">
      <c r="A33" s="4"/>
      <c r="E33" s="4"/>
      <c r="F33" s="4"/>
    </row>
    <row r="34" spans="1:6">
      <c r="A34" s="4"/>
      <c r="E34" s="4"/>
      <c r="F34" s="4"/>
    </row>
    <row r="35" spans="1:6">
      <c r="A35" s="4"/>
      <c r="E35" s="4"/>
      <c r="F35" s="4"/>
    </row>
  </sheetData>
  <mergeCells count="3">
    <mergeCell ref="A4:F4"/>
    <mergeCell ref="A1:F1"/>
    <mergeCell ref="A2:F2"/>
  </mergeCells>
  <phoneticPr fontId="12" type="noConversion"/>
  <pageMargins left="0.28000000000000003" right="0.2" top="0.2" bottom="0.2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сітка</vt:lpstr>
      <vt:lpstr>Пари</vt:lpstr>
      <vt:lpstr>список НПП</vt:lpstr>
      <vt:lpstr>список студ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2017-11-10T20:36:46Z</cp:lastPrinted>
  <dcterms:created xsi:type="dcterms:W3CDTF">2016-05-20T11:06:26Z</dcterms:created>
  <dcterms:modified xsi:type="dcterms:W3CDTF">2017-11-10T20:38:21Z</dcterms:modified>
</cp:coreProperties>
</file>