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245" activeTab="0"/>
  </bookViews>
  <sheets>
    <sheet name="Командний протокол" sheetId="1" r:id="rId1"/>
    <sheet name="Сітка змагань" sheetId="2" r:id="rId2"/>
    <sheet name="Протокол змагань" sheetId="3" r:id="rId3"/>
  </sheets>
  <definedNames>
    <definedName name="valuevx">42.314159</definedName>
    <definedName name="_xlnm.Print_Area" localSheetId="1">'Сітка змагань'!$A$1:$M$42</definedName>
  </definedNames>
  <calcPr fullCalcOnLoad="1"/>
</workbook>
</file>

<file path=xl/sharedStrings.xml><?xml version="1.0" encoding="utf-8"?>
<sst xmlns="http://schemas.openxmlformats.org/spreadsheetml/2006/main" count="209" uniqueCount="124">
  <si>
    <t>№ гри</t>
  </si>
  <si>
    <t>Час</t>
  </si>
  <si>
    <t>Команда 1</t>
  </si>
  <si>
    <t>Команда 2</t>
  </si>
  <si>
    <t>Результат</t>
  </si>
  <si>
    <t>Розклад та результати ігор</t>
  </si>
  <si>
    <t>Сітка змагань</t>
  </si>
  <si>
    <t>Скорочення</t>
  </si>
  <si>
    <t>Головний суддя</t>
  </si>
  <si>
    <t>Головний секретар</t>
  </si>
  <si>
    <t xml:space="preserve">L-переможений </t>
  </si>
  <si>
    <t xml:space="preserve">W-переможець </t>
  </si>
  <si>
    <t xml:space="preserve">L - переможений </t>
  </si>
  <si>
    <t>3-4 місце</t>
  </si>
  <si>
    <t>Фінал</t>
  </si>
  <si>
    <t>-</t>
  </si>
  <si>
    <t>Факультет захисту рослин, біотехнологій та екології</t>
  </si>
  <si>
    <t>Факультет харчових технологій та управління якістю продукції АПК</t>
  </si>
  <si>
    <t>ЛСПГ</t>
  </si>
  <si>
    <t>Екон.</t>
  </si>
  <si>
    <t>Юрид.</t>
  </si>
  <si>
    <t>ТВБ</t>
  </si>
  <si>
    <t>КД</t>
  </si>
  <si>
    <t>МТ</t>
  </si>
  <si>
    <t>ЗВ</t>
  </si>
  <si>
    <t>Агро.</t>
  </si>
  <si>
    <t>АМ</t>
  </si>
  <si>
    <t>Вет.</t>
  </si>
  <si>
    <t>ІТ</t>
  </si>
  <si>
    <t>Горвний секретар</t>
  </si>
  <si>
    <t xml:space="preserve">Протокол командної першості </t>
  </si>
  <si>
    <t>1 тур</t>
  </si>
  <si>
    <t>2 тур</t>
  </si>
  <si>
    <t>4 тур</t>
  </si>
  <si>
    <t>5 тур</t>
  </si>
  <si>
    <t>Навчальний корпус №9, ігрова зала</t>
  </si>
  <si>
    <t>Команда (ННІ, факультет)</t>
  </si>
  <si>
    <t>ХТтаУЯ</t>
  </si>
  <si>
    <t xml:space="preserve">Факультет аграрного менеджменту </t>
  </si>
  <si>
    <t xml:space="preserve">Факультет твариництва та водних біоресурсів </t>
  </si>
  <si>
    <t xml:space="preserve">ННІ лісового і садово-паркового господарства </t>
  </si>
  <si>
    <t xml:space="preserve">Економічний факультет </t>
  </si>
  <si>
    <t xml:space="preserve">Факультет інформаційних технологій </t>
  </si>
  <si>
    <t xml:space="preserve">Факультет ветеринарної медицини </t>
  </si>
  <si>
    <t xml:space="preserve">Агробіологічний факультет </t>
  </si>
  <si>
    <t xml:space="preserve">Механіко-технологічний факультет </t>
  </si>
  <si>
    <t xml:space="preserve">Факультет землевпорядкування </t>
  </si>
  <si>
    <t xml:space="preserve">Факультет конструювання та дизайну </t>
  </si>
  <si>
    <t xml:space="preserve">Юридичний факультет </t>
  </si>
  <si>
    <t>Волейбол (жінки)</t>
  </si>
  <si>
    <t>Д.В. Магльований</t>
  </si>
  <si>
    <t xml:space="preserve">Місце </t>
  </si>
  <si>
    <t>L1</t>
  </si>
  <si>
    <t>L9</t>
  </si>
  <si>
    <t>L12</t>
  </si>
  <si>
    <t>L11</t>
  </si>
  <si>
    <t>L10</t>
  </si>
  <si>
    <t>W13</t>
  </si>
  <si>
    <t>W14</t>
  </si>
  <si>
    <t>W15</t>
  </si>
  <si>
    <t>W16</t>
  </si>
  <si>
    <t>W9</t>
  </si>
  <si>
    <t>W10</t>
  </si>
  <si>
    <t>W11</t>
  </si>
  <si>
    <t>W12</t>
  </si>
  <si>
    <t>W17</t>
  </si>
  <si>
    <t>W18</t>
  </si>
  <si>
    <t>W19</t>
  </si>
  <si>
    <t>W20</t>
  </si>
  <si>
    <t>W23</t>
  </si>
  <si>
    <t>L22</t>
  </si>
  <si>
    <t>L21</t>
  </si>
  <si>
    <t>W24</t>
  </si>
  <si>
    <t>W21</t>
  </si>
  <si>
    <t>W25</t>
  </si>
  <si>
    <t>W22</t>
  </si>
  <si>
    <t>W26</t>
  </si>
  <si>
    <t>L27</t>
  </si>
  <si>
    <t>L28</t>
  </si>
  <si>
    <t>W27</t>
  </si>
  <si>
    <t>W28</t>
  </si>
  <si>
    <t>Гуманітарно-педагогічний факультет</t>
  </si>
  <si>
    <t>ГП</t>
  </si>
  <si>
    <t>№ 
з/п</t>
  </si>
  <si>
    <t>ЗРБЕ</t>
  </si>
  <si>
    <t>L8</t>
  </si>
  <si>
    <t>W1</t>
  </si>
  <si>
    <t>W2</t>
  </si>
  <si>
    <t>W3</t>
  </si>
  <si>
    <t>W4</t>
  </si>
  <si>
    <t>W5</t>
  </si>
  <si>
    <t>W6</t>
  </si>
  <si>
    <t>W7</t>
  </si>
  <si>
    <t>W8</t>
  </si>
  <si>
    <t>L2</t>
  </si>
  <si>
    <t>L3</t>
  </si>
  <si>
    <t>L4</t>
  </si>
  <si>
    <t>L5</t>
  </si>
  <si>
    <t>L6</t>
  </si>
  <si>
    <t>L7</t>
  </si>
  <si>
    <t>Вишневський М.О.</t>
  </si>
  <si>
    <t>ННІ післядипломної освіти</t>
  </si>
  <si>
    <t>ПО</t>
  </si>
  <si>
    <t>М.О. Вишневський</t>
  </si>
  <si>
    <t>2017-2018 навчального року</t>
  </si>
  <si>
    <t xml:space="preserve">31.10 Вівторок </t>
  </si>
  <si>
    <t>6.11 Понеділок</t>
  </si>
  <si>
    <t>7.11 Вівторок</t>
  </si>
  <si>
    <t>9.11 Четвер</t>
  </si>
  <si>
    <t>День</t>
  </si>
  <si>
    <t>02.11. Четвер</t>
  </si>
  <si>
    <t>+</t>
  </si>
  <si>
    <t>Н/Я</t>
  </si>
  <si>
    <t>Спартакіада студентів НУБіП України 2017 - 2018 навчального року</t>
  </si>
  <si>
    <t>Спартакіада студентів НУБіП України</t>
  </si>
  <si>
    <t>31.10-09.11.2017 р.</t>
  </si>
  <si>
    <t>13-14</t>
  </si>
  <si>
    <t>13-14 місця</t>
  </si>
  <si>
    <t>9-12 місця</t>
  </si>
  <si>
    <t>9-12</t>
  </si>
  <si>
    <t>7-8 місця</t>
  </si>
  <si>
    <t>5-6 місця</t>
  </si>
  <si>
    <t>7-8</t>
  </si>
  <si>
    <t>5-6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</si>
</sst>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dd/mm/yy;@"/>
  </numFmts>
  <fonts count="56"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4"/>
      <color indexed="55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sz val="16"/>
      <color indexed="9"/>
      <name val="Arial"/>
      <family val="2"/>
    </font>
    <font>
      <b/>
      <sz val="2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color indexed="56"/>
      <name val="Arial"/>
      <family val="2"/>
    </font>
    <font>
      <sz val="14"/>
      <name val="PMingLiU-ExtB"/>
      <family val="1"/>
    </font>
    <font>
      <sz val="12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14"/>
      <color indexed="23"/>
      <name val="Arial"/>
      <family val="2"/>
    </font>
    <font>
      <b/>
      <sz val="22"/>
      <name val="Arial"/>
      <family val="2"/>
    </font>
    <font>
      <b/>
      <sz val="16"/>
      <color indexed="14"/>
      <name val="Arial"/>
      <family val="2"/>
    </font>
    <font>
      <b/>
      <sz val="14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 style="hair"/>
      <right/>
      <top/>
      <bottom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 style="hair"/>
      <right style="hair"/>
      <top style="hair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/>
      <top style="medium"/>
      <bottom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 style="medium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54" applyFont="1" applyAlignment="1">
      <alignment horizontal="center" vertical="center"/>
      <protection/>
    </xf>
    <xf numFmtId="0" fontId="8" fillId="0" borderId="0" xfId="54" applyFont="1">
      <alignment/>
      <protection/>
    </xf>
    <xf numFmtId="0" fontId="3" fillId="0" borderId="0" xfId="54" applyFont="1">
      <alignment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8" fillId="0" borderId="0" xfId="54" applyFont="1" applyBorder="1">
      <alignment/>
      <protection/>
    </xf>
    <xf numFmtId="0" fontId="7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0" fontId="9" fillId="0" borderId="0" xfId="54" applyFont="1" applyAlignment="1">
      <alignment horizontal="left"/>
      <protection/>
    </xf>
    <xf numFmtId="0" fontId="4" fillId="0" borderId="0" xfId="54" applyFont="1" applyAlignment="1">
      <alignment horizontal="center" vertical="center"/>
      <protection/>
    </xf>
    <xf numFmtId="0" fontId="9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left"/>
      <protection/>
    </xf>
    <xf numFmtId="0" fontId="10" fillId="0" borderId="0" xfId="0" applyFont="1" applyAlignment="1">
      <alignment/>
    </xf>
    <xf numFmtId="0" fontId="3" fillId="0" borderId="0" xfId="54" applyFont="1" applyBorder="1" applyAlignment="1">
      <alignment/>
      <protection/>
    </xf>
    <xf numFmtId="1" fontId="8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0" fontId="15" fillId="0" borderId="0" xfId="54" applyFont="1" applyFill="1" applyAlignment="1">
      <alignment horizontal="center" vertical="center"/>
      <protection/>
    </xf>
    <xf numFmtId="0" fontId="7" fillId="0" borderId="11" xfId="54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1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/>
      <protection/>
    </xf>
    <xf numFmtId="0" fontId="17" fillId="0" borderId="0" xfId="0" applyFont="1" applyAlignment="1">
      <alignment/>
    </xf>
    <xf numFmtId="0" fontId="18" fillId="0" borderId="0" xfId="54" applyFont="1" applyBorder="1" applyAlignment="1">
      <alignment horizontal="center"/>
      <protection/>
    </xf>
    <xf numFmtId="0" fontId="19" fillId="0" borderId="0" xfId="54" applyFont="1" applyAlignment="1">
      <alignment horizontal="center" vertical="center"/>
      <protection/>
    </xf>
    <xf numFmtId="165" fontId="18" fillId="0" borderId="0" xfId="54" applyNumberFormat="1" applyFont="1" applyBorder="1" applyAlignment="1">
      <alignment horizontal="left" vertical="center"/>
      <protection/>
    </xf>
    <xf numFmtId="1" fontId="3" fillId="0" borderId="0" xfId="54" applyNumberFormat="1" applyFont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/>
      <protection/>
    </xf>
    <xf numFmtId="0" fontId="16" fillId="0" borderId="0" xfId="54" applyFont="1">
      <alignment/>
      <protection/>
    </xf>
    <xf numFmtId="0" fontId="24" fillId="0" borderId="0" xfId="54" applyNumberFormat="1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/>
      <protection/>
    </xf>
    <xf numFmtId="0" fontId="25" fillId="0" borderId="0" xfId="54" applyFont="1">
      <alignment/>
      <protection/>
    </xf>
    <xf numFmtId="0" fontId="26" fillId="0" borderId="0" xfId="54" applyFont="1" applyAlignment="1">
      <alignment horizontal="center"/>
      <protection/>
    </xf>
    <xf numFmtId="0" fontId="5" fillId="24" borderId="0" xfId="54" applyFont="1" applyFill="1" applyAlignment="1">
      <alignment horizontal="left"/>
      <protection/>
    </xf>
    <xf numFmtId="0" fontId="4" fillId="24" borderId="0" xfId="54" applyFont="1" applyFill="1" applyAlignment="1">
      <alignment horizontal="center" vertical="center"/>
      <protection/>
    </xf>
    <xf numFmtId="0" fontId="23" fillId="24" borderId="0" xfId="54" applyNumberFormat="1" applyFont="1" applyFill="1" applyAlignment="1">
      <alignment horizontal="center"/>
      <protection/>
    </xf>
    <xf numFmtId="0" fontId="6" fillId="24" borderId="0" xfId="54" applyFont="1" applyFill="1" applyAlignment="1">
      <alignment horizontal="center" vertical="center"/>
      <protection/>
    </xf>
    <xf numFmtId="0" fontId="25" fillId="24" borderId="0" xfId="54" applyFont="1" applyFill="1" applyAlignment="1">
      <alignment horizontal="center" vertical="center"/>
      <protection/>
    </xf>
    <xf numFmtId="0" fontId="12" fillId="24" borderId="0" xfId="54" applyFont="1" applyFill="1" applyAlignment="1">
      <alignment horizontal="right" vertical="center"/>
      <protection/>
    </xf>
    <xf numFmtId="0" fontId="28" fillId="24" borderId="0" xfId="54" applyFont="1" applyFill="1" applyAlignment="1">
      <alignment horizontal="center" vertical="center"/>
      <protection/>
    </xf>
    <xf numFmtId="0" fontId="14" fillId="24" borderId="0" xfId="54" applyFont="1" applyFill="1" applyAlignment="1">
      <alignment horizontal="right" vertical="center"/>
      <protection/>
    </xf>
    <xf numFmtId="0" fontId="12" fillId="24" borderId="0" xfId="54" applyFont="1" applyFill="1">
      <alignment/>
      <protection/>
    </xf>
    <xf numFmtId="0" fontId="12" fillId="24" borderId="0" xfId="0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14" fillId="24" borderId="0" xfId="54" applyFont="1" applyFill="1" applyAlignment="1">
      <alignment horizontal="center"/>
      <protection/>
    </xf>
    <xf numFmtId="0" fontId="14" fillId="24" borderId="0" xfId="54" applyFont="1" applyFill="1" applyAlignment="1">
      <alignment horizontal="center" vertical="center"/>
      <protection/>
    </xf>
    <xf numFmtId="0" fontId="9" fillId="24" borderId="0" xfId="54" applyFont="1" applyFill="1">
      <alignment/>
      <protection/>
    </xf>
    <xf numFmtId="0" fontId="8" fillId="24" borderId="0" xfId="54" applyFont="1" applyFill="1">
      <alignment/>
      <protection/>
    </xf>
    <xf numFmtId="0" fontId="22" fillId="24" borderId="0" xfId="0" applyFont="1" applyFill="1" applyAlignment="1">
      <alignment horizontal="center" vertical="center"/>
    </xf>
    <xf numFmtId="0" fontId="6" fillId="24" borderId="0" xfId="54" applyFont="1" applyFill="1">
      <alignment/>
      <protection/>
    </xf>
    <xf numFmtId="0" fontId="24" fillId="24" borderId="0" xfId="54" applyNumberFormat="1" applyFont="1" applyFill="1" applyAlignment="1">
      <alignment horizontal="center"/>
      <protection/>
    </xf>
    <xf numFmtId="0" fontId="12" fillId="24" borderId="0" xfId="0" applyFont="1" applyFill="1" applyAlignment="1">
      <alignment horizontal="left" vertical="center"/>
    </xf>
    <xf numFmtId="0" fontId="25" fillId="24" borderId="0" xfId="54" applyFont="1" applyFill="1" applyAlignment="1">
      <alignment horizontal="center"/>
      <protection/>
    </xf>
    <xf numFmtId="0" fontId="25" fillId="24" borderId="0" xfId="54" applyFont="1" applyFill="1">
      <alignment/>
      <protection/>
    </xf>
    <xf numFmtId="0" fontId="7" fillId="24" borderId="0" xfId="54" applyFont="1" applyFill="1">
      <alignment/>
      <protection/>
    </xf>
    <xf numFmtId="0" fontId="9" fillId="24" borderId="0" xfId="54" applyFont="1" applyFill="1" applyAlignment="1">
      <alignment horizontal="right" vertical="center"/>
      <protection/>
    </xf>
    <xf numFmtId="0" fontId="29" fillId="24" borderId="0" xfId="54" applyFont="1" applyFill="1" applyAlignment="1">
      <alignment horizontal="center" vertical="center"/>
      <protection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8" fillId="24" borderId="0" xfId="54" applyFont="1" applyFill="1" applyBorder="1">
      <alignment/>
      <protection/>
    </xf>
    <xf numFmtId="0" fontId="9" fillId="24" borderId="0" xfId="54" applyFont="1" applyFill="1" applyBorder="1">
      <alignment/>
      <protection/>
    </xf>
    <xf numFmtId="12" fontId="6" fillId="24" borderId="0" xfId="0" applyNumberFormat="1" applyFont="1" applyFill="1" applyAlignment="1">
      <alignment horizontal="center" vertical="center"/>
    </xf>
    <xf numFmtId="0" fontId="4" fillId="24" borderId="13" xfId="54" applyFont="1" applyFill="1" applyBorder="1" applyAlignment="1">
      <alignment horizontal="center" vertical="center"/>
      <protection/>
    </xf>
    <xf numFmtId="0" fontId="23" fillId="24" borderId="14" xfId="54" applyNumberFormat="1" applyFont="1" applyFill="1" applyBorder="1" applyAlignment="1">
      <alignment horizontal="center"/>
      <protection/>
    </xf>
    <xf numFmtId="0" fontId="5" fillId="24" borderId="0" xfId="54" applyFont="1" applyFill="1" applyAlignment="1">
      <alignment horizontal="center" vertical="center"/>
      <protection/>
    </xf>
    <xf numFmtId="0" fontId="7" fillId="24" borderId="0" xfId="54" applyFont="1" applyFill="1" applyBorder="1" applyAlignment="1">
      <alignment horizontal="center" vertical="center"/>
      <protection/>
    </xf>
    <xf numFmtId="0" fontId="20" fillId="24" borderId="0" xfId="54" applyFont="1" applyFill="1" applyBorder="1" applyAlignment="1">
      <alignment horizontal="right" vertical="center"/>
      <protection/>
    </xf>
    <xf numFmtId="0" fontId="23" fillId="24" borderId="15" xfId="54" applyNumberFormat="1" applyFont="1" applyFill="1" applyBorder="1" applyAlignment="1">
      <alignment horizontal="center"/>
      <protection/>
    </xf>
    <xf numFmtId="0" fontId="4" fillId="24" borderId="16" xfId="54" applyFont="1" applyFill="1" applyBorder="1" applyAlignment="1">
      <alignment horizontal="center" vertical="center"/>
      <protection/>
    </xf>
    <xf numFmtId="0" fontId="26" fillId="24" borderId="0" xfId="54" applyFont="1" applyFill="1" applyAlignment="1">
      <alignment horizontal="center"/>
      <protection/>
    </xf>
    <xf numFmtId="0" fontId="11" fillId="24" borderId="0" xfId="54" applyFont="1" applyFill="1">
      <alignment/>
      <protection/>
    </xf>
    <xf numFmtId="0" fontId="16" fillId="24" borderId="0" xfId="54" applyFont="1" applyFill="1" applyAlignment="1">
      <alignment horizontal="center"/>
      <protection/>
    </xf>
    <xf numFmtId="0" fontId="5" fillId="24" borderId="0" xfId="54" applyFont="1" applyFill="1" applyBorder="1" applyAlignment="1">
      <alignment horizontal="center" vertical="center"/>
      <protection/>
    </xf>
    <xf numFmtId="0" fontId="16" fillId="24" borderId="0" xfId="54" applyFont="1" applyFill="1" applyBorder="1">
      <alignment/>
      <protection/>
    </xf>
    <xf numFmtId="0" fontId="5" fillId="24" borderId="0" xfId="54" applyFont="1" applyFill="1">
      <alignment/>
      <protection/>
    </xf>
    <xf numFmtId="1" fontId="23" fillId="24" borderId="17" xfId="54" applyNumberFormat="1" applyFont="1" applyFill="1" applyBorder="1" applyAlignment="1">
      <alignment horizontal="center"/>
      <protection/>
    </xf>
    <xf numFmtId="0" fontId="25" fillId="24" borderId="18" xfId="54" applyFont="1" applyFill="1" applyBorder="1" applyAlignment="1">
      <alignment horizontal="center" vertical="center"/>
      <protection/>
    </xf>
    <xf numFmtId="0" fontId="4" fillId="24" borderId="0" xfId="54" applyFont="1" applyFill="1" applyBorder="1" applyAlignment="1">
      <alignment horizontal="center" vertical="center"/>
      <protection/>
    </xf>
    <xf numFmtId="0" fontId="23" fillId="24" borderId="19" xfId="54" applyNumberFormat="1" applyFont="1" applyFill="1" applyBorder="1" applyAlignment="1">
      <alignment horizontal="center" vertical="center"/>
      <protection/>
    </xf>
    <xf numFmtId="0" fontId="26" fillId="24" borderId="18" xfId="54" applyFont="1" applyFill="1" applyBorder="1" applyAlignment="1">
      <alignment horizontal="center" vertical="center"/>
      <protection/>
    </xf>
    <xf numFmtId="0" fontId="23" fillId="24" borderId="14" xfId="54" applyNumberFormat="1" applyFont="1" applyFill="1" applyBorder="1" applyAlignment="1">
      <alignment horizontal="center" vertical="center"/>
      <protection/>
    </xf>
    <xf numFmtId="0" fontId="4" fillId="24" borderId="20" xfId="54" applyFont="1" applyFill="1" applyBorder="1" applyAlignment="1">
      <alignment horizontal="center" vertical="center"/>
      <protection/>
    </xf>
    <xf numFmtId="0" fontId="4" fillId="24" borderId="21" xfId="54" applyFont="1" applyFill="1" applyBorder="1" applyAlignment="1">
      <alignment horizontal="center" vertical="center"/>
      <protection/>
    </xf>
    <xf numFmtId="0" fontId="24" fillId="24" borderId="0" xfId="54" applyFont="1" applyFill="1" applyBorder="1">
      <alignment/>
      <protection/>
    </xf>
    <xf numFmtId="0" fontId="20" fillId="24" borderId="0" xfId="54" applyFont="1" applyFill="1" applyBorder="1" applyAlignment="1">
      <alignment horizontal="left" vertical="center"/>
      <protection/>
    </xf>
    <xf numFmtId="0" fontId="27" fillId="24" borderId="18" xfId="54" applyFont="1" applyFill="1" applyBorder="1" applyAlignment="1">
      <alignment horizontal="center"/>
      <protection/>
    </xf>
    <xf numFmtId="0" fontId="16" fillId="24" borderId="18" xfId="54" applyFont="1" applyFill="1" applyBorder="1" applyAlignment="1">
      <alignment horizontal="center"/>
      <protection/>
    </xf>
    <xf numFmtId="0" fontId="14" fillId="24" borderId="0" xfId="54" applyFont="1" applyFill="1" applyBorder="1" applyAlignment="1">
      <alignment horizontal="center" vertical="center"/>
      <protection/>
    </xf>
    <xf numFmtId="0" fontId="9" fillId="24" borderId="18" xfId="54" applyFont="1" applyFill="1" applyBorder="1">
      <alignment/>
      <protection/>
    </xf>
    <xf numFmtId="1" fontId="23" fillId="24" borderId="14" xfId="54" applyNumberFormat="1" applyFont="1" applyFill="1" applyBorder="1" applyAlignment="1">
      <alignment horizontal="center" vertical="center"/>
      <protection/>
    </xf>
    <xf numFmtId="2" fontId="4" fillId="24" borderId="13" xfId="54" applyNumberFormat="1" applyFont="1" applyFill="1" applyBorder="1" applyAlignment="1">
      <alignment horizontal="center" vertical="center"/>
      <protection/>
    </xf>
    <xf numFmtId="0" fontId="26" fillId="24" borderId="18" xfId="54" applyFont="1" applyFill="1" applyBorder="1" applyAlignment="1">
      <alignment horizontal="center"/>
      <protection/>
    </xf>
    <xf numFmtId="0" fontId="4" fillId="24" borderId="22" xfId="54" applyFont="1" applyFill="1" applyBorder="1" applyAlignment="1">
      <alignment horizontal="center" vertical="center"/>
      <protection/>
    </xf>
    <xf numFmtId="0" fontId="24" fillId="24" borderId="0" xfId="54" applyFont="1" applyFill="1">
      <alignment/>
      <protection/>
    </xf>
    <xf numFmtId="0" fontId="26" fillId="24" borderId="23" xfId="54" applyFont="1" applyFill="1" applyBorder="1" applyAlignment="1">
      <alignment horizontal="center" vertical="center"/>
      <protection/>
    </xf>
    <xf numFmtId="0" fontId="20" fillId="24" borderId="18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/>
      <protection/>
    </xf>
    <xf numFmtId="0" fontId="16" fillId="24" borderId="18" xfId="54" applyFont="1" applyFill="1" applyBorder="1">
      <alignment/>
      <protection/>
    </xf>
    <xf numFmtId="1" fontId="23" fillId="24" borderId="24" xfId="54" applyNumberFormat="1" applyFont="1" applyFill="1" applyBorder="1" applyAlignment="1">
      <alignment horizontal="center" vertical="center"/>
      <protection/>
    </xf>
    <xf numFmtId="0" fontId="12" fillId="24" borderId="0" xfId="54" applyFont="1" applyFill="1" applyBorder="1" applyAlignment="1">
      <alignment horizontal="center" vertical="center"/>
      <protection/>
    </xf>
    <xf numFmtId="0" fontId="6" fillId="24" borderId="16" xfId="54" applyFont="1" applyFill="1" applyBorder="1" applyAlignment="1">
      <alignment horizontal="center" vertical="center"/>
      <protection/>
    </xf>
    <xf numFmtId="0" fontId="25" fillId="24" borderId="18" xfId="54" applyFont="1" applyFill="1" applyBorder="1">
      <alignment/>
      <protection/>
    </xf>
    <xf numFmtId="0" fontId="27" fillId="24" borderId="15" xfId="54" applyFont="1" applyFill="1" applyBorder="1" applyAlignment="1">
      <alignment horizontal="center" vertical="center"/>
      <protection/>
    </xf>
    <xf numFmtId="0" fontId="23" fillId="24" borderId="0" xfId="54" applyFont="1" applyFill="1" applyBorder="1" applyAlignment="1">
      <alignment horizontal="center"/>
      <protection/>
    </xf>
    <xf numFmtId="0" fontId="12" fillId="24" borderId="0" xfId="54" applyFont="1" applyFill="1" applyAlignment="1">
      <alignment horizontal="center" vertical="center"/>
      <protection/>
    </xf>
    <xf numFmtId="1" fontId="23" fillId="24" borderId="25" xfId="54" applyNumberFormat="1" applyFont="1" applyFill="1" applyBorder="1" applyAlignment="1">
      <alignment horizontal="center" vertical="center"/>
      <protection/>
    </xf>
    <xf numFmtId="0" fontId="24" fillId="24" borderId="15" xfId="54" applyFont="1" applyFill="1" applyBorder="1">
      <alignment/>
      <protection/>
    </xf>
    <xf numFmtId="0" fontId="23" fillId="24" borderId="18" xfId="54" applyFont="1" applyFill="1" applyBorder="1" applyAlignment="1">
      <alignment horizontal="center"/>
      <protection/>
    </xf>
    <xf numFmtId="0" fontId="23" fillId="24" borderId="19" xfId="54" applyNumberFormat="1" applyFont="1" applyFill="1" applyBorder="1" applyAlignment="1">
      <alignment horizontal="center"/>
      <protection/>
    </xf>
    <xf numFmtId="0" fontId="14" fillId="24" borderId="26" xfId="54" applyFont="1" applyFill="1" applyBorder="1" applyAlignment="1">
      <alignment horizontal="center" vertical="center"/>
      <protection/>
    </xf>
    <xf numFmtId="0" fontId="9" fillId="24" borderId="16" xfId="54" applyFont="1" applyFill="1" applyBorder="1">
      <alignment/>
      <protection/>
    </xf>
    <xf numFmtId="0" fontId="25" fillId="24" borderId="15" xfId="54" applyFont="1" applyFill="1" applyBorder="1" applyAlignment="1">
      <alignment horizontal="center" vertical="center"/>
      <protection/>
    </xf>
    <xf numFmtId="0" fontId="16" fillId="24" borderId="0" xfId="54" applyFont="1" applyFill="1" applyBorder="1" applyAlignment="1">
      <alignment horizontal="center"/>
      <protection/>
    </xf>
    <xf numFmtId="0" fontId="4" fillId="24" borderId="27" xfId="54" applyFont="1" applyFill="1" applyBorder="1" applyAlignment="1">
      <alignment horizontal="center" vertical="center"/>
      <protection/>
    </xf>
    <xf numFmtId="0" fontId="30" fillId="24" borderId="0" xfId="54" applyFont="1" applyFill="1" applyBorder="1" applyAlignment="1">
      <alignment horizontal="right" vertical="center"/>
      <protection/>
    </xf>
    <xf numFmtId="0" fontId="21" fillId="24" borderId="18" xfId="54" applyFont="1" applyFill="1" applyBorder="1" applyAlignment="1">
      <alignment horizontal="center"/>
      <protection/>
    </xf>
    <xf numFmtId="0" fontId="23" fillId="24" borderId="25" xfId="54" applyNumberFormat="1" applyFont="1" applyFill="1" applyBorder="1" applyAlignment="1">
      <alignment horizontal="center" vertical="center"/>
      <protection/>
    </xf>
    <xf numFmtId="0" fontId="5" fillId="24" borderId="0" xfId="54" applyFont="1" applyFill="1" applyBorder="1" applyAlignment="1">
      <alignment horizontal="right"/>
      <protection/>
    </xf>
    <xf numFmtId="1" fontId="16" fillId="24" borderId="0" xfId="54" applyNumberFormat="1" applyFont="1" applyFill="1" applyBorder="1" applyAlignment="1">
      <alignment/>
      <protection/>
    </xf>
    <xf numFmtId="0" fontId="7" fillId="24" borderId="0" xfId="54" applyFont="1" applyFill="1" applyAlignment="1">
      <alignment horizontal="center" vertical="center"/>
      <protection/>
    </xf>
    <xf numFmtId="0" fontId="26" fillId="24" borderId="0" xfId="54" applyFont="1" applyFill="1" applyAlignment="1">
      <alignment horizontal="center" vertical="center"/>
      <protection/>
    </xf>
    <xf numFmtId="0" fontId="5" fillId="24" borderId="0" xfId="54" applyFont="1" applyFill="1" applyAlignment="1">
      <alignment horizontal="center"/>
      <protection/>
    </xf>
    <xf numFmtId="0" fontId="26" fillId="24" borderId="0" xfId="54" applyFont="1" applyFill="1">
      <alignment/>
      <protection/>
    </xf>
    <xf numFmtId="0" fontId="11" fillId="24" borderId="0" xfId="54" applyFont="1" applyFill="1" applyAlignment="1">
      <alignment horizontal="center"/>
      <protection/>
    </xf>
    <xf numFmtId="0" fontId="16" fillId="24" borderId="0" xfId="54" applyFont="1" applyFill="1">
      <alignment/>
      <protection/>
    </xf>
    <xf numFmtId="0" fontId="9" fillId="24" borderId="0" xfId="54" applyFont="1" applyFill="1" applyAlignment="1">
      <alignment horizontal="left" vertical="center"/>
      <protection/>
    </xf>
    <xf numFmtId="0" fontId="9" fillId="24" borderId="0" xfId="54" applyFont="1" applyFill="1" applyAlignment="1">
      <alignment horizontal="left"/>
      <protection/>
    </xf>
    <xf numFmtId="0" fontId="11" fillId="24" borderId="0" xfId="54" applyFont="1" applyFill="1" applyAlignment="1">
      <alignment horizontal="center" vertical="center"/>
      <protection/>
    </xf>
    <xf numFmtId="0" fontId="11" fillId="0" borderId="28" xfId="54" applyFont="1" applyBorder="1" applyAlignment="1">
      <alignment horizontal="left" vertical="center"/>
      <protection/>
    </xf>
    <xf numFmtId="0" fontId="8" fillId="0" borderId="28" xfId="54" applyFont="1" applyBorder="1" applyAlignment="1">
      <alignment horizontal="left" vertical="center"/>
      <protection/>
    </xf>
    <xf numFmtId="0" fontId="11" fillId="0" borderId="29" xfId="54" applyFont="1" applyBorder="1" applyAlignment="1">
      <alignment horizontal="left" vertical="center"/>
      <protection/>
    </xf>
    <xf numFmtId="49" fontId="31" fillId="0" borderId="0" xfId="54" applyNumberFormat="1" applyFont="1" applyAlignment="1">
      <alignment horizontal="left"/>
      <protection/>
    </xf>
    <xf numFmtId="0" fontId="16" fillId="24" borderId="30" xfId="54" applyFont="1" applyFill="1" applyBorder="1">
      <alignment/>
      <protection/>
    </xf>
    <xf numFmtId="0" fontId="33" fillId="24" borderId="0" xfId="54" applyFont="1" applyFill="1" applyBorder="1" applyAlignment="1">
      <alignment horizontal="center" vertical="center"/>
      <protection/>
    </xf>
    <xf numFmtId="0" fontId="9" fillId="0" borderId="18" xfId="54" applyFont="1" applyBorder="1">
      <alignment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24" borderId="0" xfId="54" applyFont="1" applyFill="1" applyBorder="1" applyAlignment="1">
      <alignment horizontal="center" vertical="center"/>
      <protection/>
    </xf>
    <xf numFmtId="0" fontId="8" fillId="24" borderId="31" xfId="54" applyFont="1" applyFill="1" applyBorder="1" applyAlignment="1">
      <alignment horizontal="center" vertical="center"/>
      <protection/>
    </xf>
    <xf numFmtId="0" fontId="8" fillId="0" borderId="32" xfId="54" applyFont="1" applyBorder="1" applyAlignment="1">
      <alignment horizontal="center" vertical="center"/>
      <protection/>
    </xf>
    <xf numFmtId="0" fontId="8" fillId="0" borderId="0" xfId="54" applyFont="1" applyAlignment="1">
      <alignment horizontal="left" vertical="center"/>
      <protection/>
    </xf>
    <xf numFmtId="49" fontId="8" fillId="0" borderId="0" xfId="54" applyNumberFormat="1" applyFont="1" applyAlignment="1">
      <alignment horizontal="right"/>
      <protection/>
    </xf>
    <xf numFmtId="0" fontId="8" fillId="0" borderId="0" xfId="54" applyFont="1" applyAlignment="1">
      <alignment horizontal="center" vertical="center"/>
      <protection/>
    </xf>
    <xf numFmtId="0" fontId="8" fillId="0" borderId="0" xfId="54" applyFont="1" applyAlignment="1">
      <alignment horizontal="center"/>
      <protection/>
    </xf>
    <xf numFmtId="49" fontId="8" fillId="0" borderId="0" xfId="54" applyNumberFormat="1" applyFont="1">
      <alignment/>
      <protection/>
    </xf>
    <xf numFmtId="0" fontId="34" fillId="0" borderId="0" xfId="0" applyFont="1" applyAlignment="1">
      <alignment horizontal="left" vertical="center"/>
    </xf>
    <xf numFmtId="0" fontId="8" fillId="24" borderId="33" xfId="54" applyFont="1" applyFill="1" applyBorder="1" applyAlignment="1">
      <alignment horizontal="center" vertical="center" wrapText="1"/>
      <protection/>
    </xf>
    <xf numFmtId="0" fontId="8" fillId="0" borderId="31" xfId="54" applyFont="1" applyFill="1" applyBorder="1" applyAlignment="1">
      <alignment horizontal="center" vertical="center"/>
      <protection/>
    </xf>
    <xf numFmtId="0" fontId="8" fillId="0" borderId="28" xfId="54" applyFont="1" applyFill="1" applyBorder="1" applyAlignment="1">
      <alignment horizontal="center" vertical="center"/>
      <protection/>
    </xf>
    <xf numFmtId="0" fontId="8" fillId="0" borderId="29" xfId="54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right" vertical="center"/>
    </xf>
    <xf numFmtId="0" fontId="5" fillId="0" borderId="31" xfId="54" applyFont="1" applyFill="1" applyBorder="1" applyAlignment="1">
      <alignment horizontal="center" vertical="center"/>
      <protection/>
    </xf>
    <xf numFmtId="1" fontId="7" fillId="0" borderId="34" xfId="54" applyNumberFormat="1" applyFont="1" applyFill="1" applyBorder="1" applyAlignment="1">
      <alignment horizontal="center" vertical="center"/>
      <protection/>
    </xf>
    <xf numFmtId="0" fontId="36" fillId="24" borderId="0" xfId="54" applyFont="1" applyFill="1" applyAlignment="1">
      <alignment horizontal="center"/>
      <protection/>
    </xf>
    <xf numFmtId="0" fontId="36" fillId="24" borderId="15" xfId="54" applyFont="1" applyFill="1" applyBorder="1" applyAlignment="1">
      <alignment horizontal="center"/>
      <protection/>
    </xf>
    <xf numFmtId="1" fontId="23" fillId="24" borderId="17" xfId="54" applyNumberFormat="1" applyFont="1" applyFill="1" applyBorder="1" applyAlignment="1">
      <alignment horizontal="center" vertical="center"/>
      <protection/>
    </xf>
    <xf numFmtId="0" fontId="34" fillId="0" borderId="35" xfId="54" applyFont="1" applyFill="1" applyBorder="1" applyAlignment="1">
      <alignment horizontal="center" vertical="center"/>
      <protection/>
    </xf>
    <xf numFmtId="0" fontId="34" fillId="0" borderId="35" xfId="54" applyNumberFormat="1" applyFont="1" applyFill="1" applyBorder="1" applyAlignment="1" applyProtection="1">
      <alignment horizontal="center" vertical="center"/>
      <protection hidden="1" locked="0"/>
    </xf>
    <xf numFmtId="0" fontId="34" fillId="0" borderId="33" xfId="54" applyFont="1" applyFill="1" applyBorder="1" applyAlignment="1">
      <alignment horizontal="center" vertical="center"/>
      <protection/>
    </xf>
    <xf numFmtId="1" fontId="32" fillId="0" borderId="36" xfId="54" applyNumberFormat="1" applyFont="1" applyFill="1" applyBorder="1" applyAlignment="1">
      <alignment horizontal="center" vertical="center"/>
      <protection/>
    </xf>
    <xf numFmtId="1" fontId="32" fillId="0" borderId="37" xfId="54" applyNumberFormat="1" applyFont="1" applyFill="1" applyBorder="1" applyAlignment="1">
      <alignment horizontal="center" vertical="center"/>
      <protection/>
    </xf>
    <xf numFmtId="1" fontId="32" fillId="0" borderId="36" xfId="54" applyNumberFormat="1" applyFont="1" applyBorder="1" applyAlignment="1">
      <alignment horizontal="center" vertical="center"/>
      <protection/>
    </xf>
    <xf numFmtId="1" fontId="32" fillId="0" borderId="37" xfId="54" applyNumberFormat="1" applyFont="1" applyBorder="1" applyAlignment="1">
      <alignment horizontal="center" vertical="center"/>
      <protection/>
    </xf>
    <xf numFmtId="1" fontId="23" fillId="24" borderId="25" xfId="54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right" vertical="center"/>
    </xf>
    <xf numFmtId="0" fontId="11" fillId="0" borderId="29" xfId="54" applyFont="1" applyBorder="1" applyAlignment="1">
      <alignment horizontal="left" vertical="center" wrapText="1"/>
      <protection/>
    </xf>
    <xf numFmtId="2" fontId="8" fillId="0" borderId="28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8" xfId="54" applyFont="1" applyFill="1" applyBorder="1" applyAlignment="1">
      <alignment horizontal="center"/>
      <protection/>
    </xf>
    <xf numFmtId="0" fontId="5" fillId="0" borderId="39" xfId="54" applyFont="1" applyFill="1" applyBorder="1" applyAlignment="1">
      <alignment horizontal="center" vertical="center"/>
      <protection/>
    </xf>
    <xf numFmtId="1" fontId="7" fillId="0" borderId="40" xfId="54" applyNumberFormat="1" applyFont="1" applyFill="1" applyBorder="1" applyAlignment="1">
      <alignment horizontal="center" vertical="center"/>
      <protection/>
    </xf>
    <xf numFmtId="0" fontId="7" fillId="0" borderId="41" xfId="54" applyFont="1" applyFill="1" applyBorder="1" applyAlignment="1">
      <alignment horizontal="center"/>
      <protection/>
    </xf>
    <xf numFmtId="0" fontId="11" fillId="0" borderId="28" xfId="54" applyFont="1" applyFill="1" applyBorder="1" applyAlignment="1">
      <alignment horizontal="left" vertical="center"/>
      <protection/>
    </xf>
    <xf numFmtId="0" fontId="8" fillId="0" borderId="29" xfId="54" applyFont="1" applyBorder="1" applyAlignment="1">
      <alignment horizontal="left" vertical="center" wrapText="1"/>
      <protection/>
    </xf>
    <xf numFmtId="1" fontId="32" fillId="0" borderId="42" xfId="54" applyNumberFormat="1" applyFont="1" applyBorder="1" applyAlignment="1">
      <alignment horizontal="center" vertical="center"/>
      <protection/>
    </xf>
    <xf numFmtId="0" fontId="34" fillId="0" borderId="43" xfId="54" applyFont="1" applyFill="1" applyBorder="1" applyAlignment="1">
      <alignment horizontal="center" vertical="center"/>
      <protection/>
    </xf>
    <xf numFmtId="1" fontId="32" fillId="0" borderId="44" xfId="54" applyNumberFormat="1" applyFont="1" applyFill="1" applyBorder="1" applyAlignment="1">
      <alignment horizontal="center" vertical="center"/>
      <protection/>
    </xf>
    <xf numFmtId="0" fontId="34" fillId="0" borderId="45" xfId="54" applyFont="1" applyFill="1" applyBorder="1" applyAlignment="1">
      <alignment horizontal="center" vertical="center"/>
      <protection/>
    </xf>
    <xf numFmtId="1" fontId="32" fillId="0" borderId="42" xfId="54" applyNumberFormat="1" applyFont="1" applyFill="1" applyBorder="1" applyAlignment="1">
      <alignment horizontal="center" vertical="center"/>
      <protection/>
    </xf>
    <xf numFmtId="1" fontId="32" fillId="0" borderId="46" xfId="54" applyNumberFormat="1" applyFont="1" applyFill="1" applyBorder="1" applyAlignment="1">
      <alignment horizontal="center" vertical="center"/>
      <protection/>
    </xf>
    <xf numFmtId="1" fontId="32" fillId="0" borderId="44" xfId="54" applyNumberFormat="1" applyFont="1" applyBorder="1" applyAlignment="1">
      <alignment horizontal="center" vertical="center"/>
      <protection/>
    </xf>
    <xf numFmtId="0" fontId="34" fillId="0" borderId="47" xfId="54" applyFont="1" applyFill="1" applyBorder="1" applyAlignment="1">
      <alignment horizontal="center" vertical="center"/>
      <protection/>
    </xf>
    <xf numFmtId="0" fontId="4" fillId="0" borderId="45" xfId="54" applyFont="1" applyFill="1" applyBorder="1" applyAlignment="1">
      <alignment horizontal="center" vertical="center"/>
      <protection/>
    </xf>
    <xf numFmtId="0" fontId="4" fillId="0" borderId="44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43" xfId="54" applyFont="1" applyFill="1" applyBorder="1" applyAlignment="1">
      <alignment horizontal="center" vertical="center"/>
      <protection/>
    </xf>
    <xf numFmtId="0" fontId="4" fillId="0" borderId="46" xfId="54" applyFont="1" applyFill="1" applyBorder="1" applyAlignment="1">
      <alignment horizontal="center"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7" fillId="0" borderId="48" xfId="54" applyFont="1" applyFill="1" applyBorder="1" applyAlignment="1">
      <alignment horizontal="center" vertical="center"/>
      <protection/>
    </xf>
    <xf numFmtId="20" fontId="7" fillId="0" borderId="49" xfId="54" applyNumberFormat="1" applyFont="1" applyFill="1" applyBorder="1" applyAlignment="1">
      <alignment horizontal="center"/>
      <protection/>
    </xf>
    <xf numFmtId="20" fontId="7" fillId="0" borderId="50" xfId="54" applyNumberFormat="1" applyFont="1" applyFill="1" applyBorder="1" applyAlignment="1">
      <alignment horizontal="center"/>
      <protection/>
    </xf>
    <xf numFmtId="20" fontId="7" fillId="0" borderId="28" xfId="54" applyNumberFormat="1" applyFont="1" applyFill="1" applyBorder="1" applyAlignment="1">
      <alignment horizontal="center"/>
      <protection/>
    </xf>
    <xf numFmtId="20" fontId="7" fillId="0" borderId="31" xfId="54" applyNumberFormat="1" applyFont="1" applyFill="1" applyBorder="1" applyAlignment="1">
      <alignment horizontal="center"/>
      <protection/>
    </xf>
    <xf numFmtId="20" fontId="7" fillId="0" borderId="51" xfId="54" applyNumberFormat="1" applyFont="1" applyFill="1" applyBorder="1" applyAlignment="1">
      <alignment horizontal="center"/>
      <protection/>
    </xf>
    <xf numFmtId="0" fontId="5" fillId="0" borderId="31" xfId="54" applyFont="1" applyFill="1" applyBorder="1" applyAlignment="1">
      <alignment horizontal="center" vertical="center"/>
      <protection/>
    </xf>
    <xf numFmtId="1" fontId="5" fillId="0" borderId="34" xfId="54" applyNumberFormat="1" applyFont="1" applyFill="1" applyBorder="1" applyAlignment="1">
      <alignment horizontal="center" vertical="center"/>
      <protection/>
    </xf>
    <xf numFmtId="0" fontId="5" fillId="0" borderId="52" xfId="54" applyFont="1" applyFill="1" applyBorder="1" applyAlignment="1">
      <alignment horizontal="center" vertical="center"/>
      <protection/>
    </xf>
    <xf numFmtId="1" fontId="5" fillId="0" borderId="53" xfId="54" applyNumberFormat="1" applyFont="1" applyFill="1" applyBorder="1" applyAlignment="1">
      <alignment horizontal="center" vertical="center"/>
      <protection/>
    </xf>
    <xf numFmtId="0" fontId="5" fillId="0" borderId="39" xfId="54" applyFont="1" applyFill="1" applyBorder="1" applyAlignment="1">
      <alignment horizontal="center" vertical="center"/>
      <protection/>
    </xf>
    <xf numFmtId="1" fontId="5" fillId="0" borderId="40" xfId="54" applyNumberFormat="1" applyFont="1" applyFill="1" applyBorder="1" applyAlignment="1">
      <alignment horizontal="center" vertical="center"/>
      <protection/>
    </xf>
    <xf numFmtId="0" fontId="4" fillId="0" borderId="50" xfId="54" applyFont="1" applyFill="1" applyBorder="1" applyAlignment="1">
      <alignment horizontal="center" vertical="center"/>
      <protection/>
    </xf>
    <xf numFmtId="0" fontId="4" fillId="0" borderId="44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43" xfId="54" applyFont="1" applyFill="1" applyBorder="1" applyAlignment="1">
      <alignment horizontal="center" vertical="center"/>
      <protection/>
    </xf>
    <xf numFmtId="0" fontId="4" fillId="0" borderId="46" xfId="54" applyFont="1" applyFill="1" applyBorder="1" applyAlignment="1">
      <alignment horizontal="center" vertical="center"/>
      <protection/>
    </xf>
    <xf numFmtId="20" fontId="7" fillId="0" borderId="29" xfId="54" applyNumberFormat="1" applyFont="1" applyFill="1" applyBorder="1" applyAlignment="1">
      <alignment horizontal="center"/>
      <protection/>
    </xf>
    <xf numFmtId="1" fontId="32" fillId="0" borderId="54" xfId="54" applyNumberFormat="1" applyFont="1" applyBorder="1" applyAlignment="1">
      <alignment horizontal="center" vertical="center"/>
      <protection/>
    </xf>
    <xf numFmtId="0" fontId="6" fillId="0" borderId="45" xfId="54" applyFont="1" applyFill="1" applyBorder="1" applyAlignment="1">
      <alignment horizontal="center" vertical="center"/>
      <protection/>
    </xf>
    <xf numFmtId="0" fontId="6" fillId="0" borderId="44" xfId="54" applyFont="1" applyFill="1" applyBorder="1" applyAlignment="1">
      <alignment horizontal="center" vertical="center"/>
      <protection/>
    </xf>
    <xf numFmtId="0" fontId="6" fillId="0" borderId="35" xfId="54" applyFont="1" applyFill="1" applyBorder="1" applyAlignment="1">
      <alignment horizontal="center" vertical="center"/>
      <protection/>
    </xf>
    <xf numFmtId="0" fontId="6" fillId="0" borderId="36" xfId="54" applyFont="1" applyFill="1" applyBorder="1" applyAlignment="1">
      <alignment horizontal="center" vertical="center"/>
      <protection/>
    </xf>
    <xf numFmtId="0" fontId="6" fillId="0" borderId="43" xfId="54" applyFont="1" applyFill="1" applyBorder="1" applyAlignment="1">
      <alignment horizontal="center" vertical="center"/>
      <protection/>
    </xf>
    <xf numFmtId="0" fontId="6" fillId="0" borderId="46" xfId="54" applyFont="1" applyFill="1" applyBorder="1" applyAlignment="1">
      <alignment horizontal="center" vertical="center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52" xfId="54" applyFont="1" applyFill="1" applyBorder="1" applyAlignment="1">
      <alignment horizontal="center" vertical="center"/>
      <protection/>
    </xf>
    <xf numFmtId="1" fontId="7" fillId="0" borderId="53" xfId="54" applyNumberFormat="1" applyFont="1" applyFill="1" applyBorder="1" applyAlignment="1">
      <alignment horizontal="center" vertical="center"/>
      <protection/>
    </xf>
    <xf numFmtId="0" fontId="7" fillId="0" borderId="38" xfId="54" applyFont="1" applyFill="1" applyBorder="1" applyAlignment="1">
      <alignment horizontal="center" vertical="center"/>
      <protection/>
    </xf>
    <xf numFmtId="0" fontId="7" fillId="0" borderId="41" xfId="54" applyFont="1" applyFill="1" applyBorder="1" applyAlignment="1">
      <alignment horizontal="center" vertical="center"/>
      <protection/>
    </xf>
    <xf numFmtId="20" fontId="7" fillId="0" borderId="49" xfId="54" applyNumberFormat="1" applyFont="1" applyFill="1" applyBorder="1" applyAlignment="1">
      <alignment horizontal="center" vertical="center"/>
      <protection/>
    </xf>
    <xf numFmtId="20" fontId="7" fillId="0" borderId="13" xfId="54" applyNumberFormat="1" applyFont="1" applyFill="1" applyBorder="1" applyAlignment="1">
      <alignment horizontal="center" vertical="center"/>
      <protection/>
    </xf>
    <xf numFmtId="2" fontId="7" fillId="0" borderId="32" xfId="54" applyNumberFormat="1" applyFont="1" applyFill="1" applyBorder="1" applyAlignment="1">
      <alignment horizontal="center" vertical="center"/>
      <protection/>
    </xf>
    <xf numFmtId="0" fontId="38" fillId="24" borderId="0" xfId="54" applyFont="1" applyFill="1">
      <alignment/>
      <protection/>
    </xf>
    <xf numFmtId="0" fontId="39" fillId="0" borderId="0" xfId="54" applyFont="1">
      <alignment/>
      <protection/>
    </xf>
    <xf numFmtId="0" fontId="39" fillId="24" borderId="0" xfId="54" applyFont="1" applyFill="1">
      <alignment/>
      <protection/>
    </xf>
    <xf numFmtId="0" fontId="38" fillId="24" borderId="0" xfId="54" applyFont="1" applyFill="1" applyAlignment="1">
      <alignment horizontal="right"/>
      <protection/>
    </xf>
    <xf numFmtId="0" fontId="38" fillId="24" borderId="20" xfId="54" applyFont="1" applyFill="1" applyBorder="1" applyAlignment="1">
      <alignment horizontal="center" vertical="center"/>
      <protection/>
    </xf>
    <xf numFmtId="0" fontId="38" fillId="24" borderId="22" xfId="54" applyFont="1" applyFill="1" applyBorder="1" applyAlignment="1">
      <alignment horizontal="center" vertical="center"/>
      <protection/>
    </xf>
    <xf numFmtId="0" fontId="38" fillId="24" borderId="21" xfId="54" applyFont="1" applyFill="1" applyBorder="1" applyAlignment="1">
      <alignment horizontal="center" vertical="center"/>
      <protection/>
    </xf>
    <xf numFmtId="49" fontId="12" fillId="0" borderId="54" xfId="54" applyNumberFormat="1" applyFont="1" applyBorder="1" applyAlignment="1">
      <alignment horizontal="center" vertical="center"/>
      <protection/>
    </xf>
    <xf numFmtId="2" fontId="12" fillId="0" borderId="32" xfId="54" applyNumberFormat="1" applyFont="1" applyBorder="1" applyAlignment="1">
      <alignment horizontal="center" vertical="center"/>
      <protection/>
    </xf>
    <xf numFmtId="2" fontId="12" fillId="0" borderId="54" xfId="54" applyNumberFormat="1" applyFont="1" applyBorder="1" applyAlignment="1">
      <alignment horizontal="center" vertical="center"/>
      <protection/>
    </xf>
    <xf numFmtId="1" fontId="12" fillId="0" borderId="0" xfId="54" applyNumberFormat="1" applyFont="1" applyBorder="1" applyAlignment="1">
      <alignment horizontal="center" vertical="center"/>
      <protection/>
    </xf>
    <xf numFmtId="1" fontId="12" fillId="0" borderId="32" xfId="54" applyNumberFormat="1" applyFont="1" applyBorder="1" applyAlignment="1">
      <alignment horizontal="center" vertical="center"/>
      <protection/>
    </xf>
    <xf numFmtId="1" fontId="12" fillId="0" borderId="37" xfId="54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54" applyFont="1" applyAlignment="1">
      <alignment horizontal="center"/>
      <protection/>
    </xf>
    <xf numFmtId="0" fontId="20" fillId="24" borderId="55" xfId="54" applyFont="1" applyFill="1" applyBorder="1" applyAlignment="1">
      <alignment horizontal="center" vertical="center"/>
      <protection/>
    </xf>
    <xf numFmtId="12" fontId="6" fillId="24" borderId="0" xfId="0" applyNumberFormat="1" applyFont="1" applyFill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/>
    </xf>
    <xf numFmtId="0" fontId="5" fillId="0" borderId="58" xfId="0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7" fillId="0" borderId="59" xfId="54" applyFont="1" applyBorder="1" applyAlignment="1">
      <alignment horizontal="center" vertical="center"/>
      <protection/>
    </xf>
    <xf numFmtId="0" fontId="7" fillId="0" borderId="60" xfId="54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7" fillId="0" borderId="61" xfId="54" applyFont="1" applyFill="1" applyBorder="1" applyAlignment="1">
      <alignment horizontal="center" vertical="center"/>
      <protection/>
    </xf>
    <xf numFmtId="0" fontId="7" fillId="0" borderId="62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24</xdr:row>
      <xdr:rowOff>200025</xdr:rowOff>
    </xdr:from>
    <xdr:to>
      <xdr:col>10</xdr:col>
      <xdr:colOff>885825</xdr:colOff>
      <xdr:row>37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581775"/>
          <a:ext cx="20097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3" displayName="Таблица3" ref="B7:E22" totalsRowShown="0">
  <tableColumns count="4">
    <tableColumn id="1" name="№ _x000A_з/п"/>
    <tableColumn id="2" name="Команда (ННІ, факультет)"/>
    <tableColumn id="6" name="Скорочення"/>
    <tableColumn id="3" name="Місце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Layout" zoomScale="70" zoomScaleNormal="70" zoomScalePageLayoutView="70" workbookViewId="0" topLeftCell="A1">
      <selection activeCell="D22" sqref="D22"/>
    </sheetView>
  </sheetViews>
  <sheetFormatPr defaultColWidth="9.140625" defaultRowHeight="15"/>
  <cols>
    <col min="1" max="1" width="2.00390625" style="2" customWidth="1"/>
    <col min="2" max="2" width="7.421875" style="2" customWidth="1"/>
    <col min="3" max="3" width="57.8515625" style="153" customWidth="1"/>
    <col min="4" max="4" width="16.140625" style="154" customWidth="1"/>
    <col min="5" max="5" width="12.28125" style="155" customWidth="1"/>
    <col min="6" max="16384" width="9.140625" style="2" customWidth="1"/>
  </cols>
  <sheetData>
    <row r="1" spans="2:5" ht="18" customHeight="1">
      <c r="B1" s="248" t="s">
        <v>113</v>
      </c>
      <c r="C1" s="248"/>
      <c r="D1" s="248"/>
      <c r="E1" s="248"/>
    </row>
    <row r="2" spans="2:5" ht="18" customHeight="1">
      <c r="B2" s="249" t="s">
        <v>49</v>
      </c>
      <c r="C2" s="249"/>
      <c r="D2" s="249"/>
      <c r="E2" s="249"/>
    </row>
    <row r="3" spans="2:5" ht="17.25" customHeight="1">
      <c r="B3" s="250"/>
      <c r="C3" s="250"/>
      <c r="D3" s="250"/>
      <c r="E3" s="250"/>
    </row>
    <row r="4" spans="2:5" ht="18">
      <c r="B4" s="146" t="s">
        <v>35</v>
      </c>
      <c r="C4" s="147"/>
      <c r="E4" s="175" t="s">
        <v>115</v>
      </c>
    </row>
    <row r="5" spans="2:5" ht="18">
      <c r="B5" s="249" t="s">
        <v>30</v>
      </c>
      <c r="C5" s="249"/>
      <c r="D5" s="249"/>
      <c r="E5" s="249"/>
    </row>
    <row r="7" spans="2:5" s="153" customFormat="1" ht="44.25" customHeight="1">
      <c r="B7" s="157" t="s">
        <v>83</v>
      </c>
      <c r="C7" s="148" t="s">
        <v>36</v>
      </c>
      <c r="D7" s="149" t="s">
        <v>7</v>
      </c>
      <c r="E7" s="149" t="s">
        <v>51</v>
      </c>
    </row>
    <row r="8" spans="2:5" ht="30.75" customHeight="1">
      <c r="B8" s="150">
        <v>1</v>
      </c>
      <c r="C8" s="140" t="s">
        <v>42</v>
      </c>
      <c r="D8" s="158" t="s">
        <v>28</v>
      </c>
      <c r="E8" s="247">
        <v>1</v>
      </c>
    </row>
    <row r="9" spans="2:5" ht="30.75" customHeight="1">
      <c r="B9" s="150">
        <v>2</v>
      </c>
      <c r="C9" s="141" t="s">
        <v>43</v>
      </c>
      <c r="D9" s="159" t="s">
        <v>27</v>
      </c>
      <c r="E9" s="245">
        <v>2</v>
      </c>
    </row>
    <row r="10" spans="2:5" ht="30.75" customHeight="1">
      <c r="B10" s="150">
        <v>3</v>
      </c>
      <c r="C10" s="139" t="s">
        <v>38</v>
      </c>
      <c r="D10" s="159" t="s">
        <v>26</v>
      </c>
      <c r="E10" s="247">
        <v>3</v>
      </c>
    </row>
    <row r="11" spans="2:5" ht="30.75" customHeight="1">
      <c r="B11" s="150">
        <v>4</v>
      </c>
      <c r="C11" s="139" t="s">
        <v>47</v>
      </c>
      <c r="D11" s="159" t="s">
        <v>22</v>
      </c>
      <c r="E11" s="246">
        <v>4</v>
      </c>
    </row>
    <row r="12" spans="2:5" ht="30.75" customHeight="1">
      <c r="B12" s="150">
        <v>5</v>
      </c>
      <c r="C12" s="140" t="s">
        <v>40</v>
      </c>
      <c r="D12" s="159" t="s">
        <v>18</v>
      </c>
      <c r="E12" s="242" t="s">
        <v>123</v>
      </c>
    </row>
    <row r="13" spans="2:5" ht="30.75" customHeight="1">
      <c r="B13" s="150">
        <v>6</v>
      </c>
      <c r="C13" s="176" t="s">
        <v>17</v>
      </c>
      <c r="D13" s="160" t="s">
        <v>37</v>
      </c>
      <c r="E13" s="242" t="s">
        <v>123</v>
      </c>
    </row>
    <row r="14" spans="2:5" ht="30.75" customHeight="1">
      <c r="B14" s="150">
        <v>7</v>
      </c>
      <c r="C14" s="139" t="s">
        <v>44</v>
      </c>
      <c r="D14" s="159" t="s">
        <v>25</v>
      </c>
      <c r="E14" s="242" t="s">
        <v>122</v>
      </c>
    </row>
    <row r="15" spans="2:5" ht="30.75" customHeight="1">
      <c r="B15" s="150">
        <v>8</v>
      </c>
      <c r="C15" s="141" t="s">
        <v>46</v>
      </c>
      <c r="D15" s="160" t="s">
        <v>24</v>
      </c>
      <c r="E15" s="242" t="s">
        <v>122</v>
      </c>
    </row>
    <row r="16" spans="2:5" ht="30.75" customHeight="1">
      <c r="B16" s="150">
        <v>9</v>
      </c>
      <c r="C16" s="139" t="s">
        <v>81</v>
      </c>
      <c r="D16" s="159" t="s">
        <v>82</v>
      </c>
      <c r="E16" s="242" t="s">
        <v>119</v>
      </c>
    </row>
    <row r="17" spans="2:5" ht="30.75" customHeight="1">
      <c r="B17" s="150">
        <v>10</v>
      </c>
      <c r="C17" s="139" t="s">
        <v>39</v>
      </c>
      <c r="D17" s="159" t="s">
        <v>21</v>
      </c>
      <c r="E17" s="242" t="s">
        <v>119</v>
      </c>
    </row>
    <row r="18" spans="2:5" ht="30.75" customHeight="1">
      <c r="B18" s="150">
        <v>11</v>
      </c>
      <c r="C18" s="139" t="s">
        <v>41</v>
      </c>
      <c r="D18" s="159" t="s">
        <v>19</v>
      </c>
      <c r="E18" s="242" t="s">
        <v>119</v>
      </c>
    </row>
    <row r="19" spans="2:5" ht="30.75" customHeight="1">
      <c r="B19" s="150">
        <v>12</v>
      </c>
      <c r="C19" s="140" t="s">
        <v>45</v>
      </c>
      <c r="D19" s="159" t="s">
        <v>23</v>
      </c>
      <c r="E19" s="242" t="s">
        <v>119</v>
      </c>
    </row>
    <row r="20" spans="2:5" ht="30.75" customHeight="1">
      <c r="B20" s="150">
        <v>13</v>
      </c>
      <c r="C20" s="184" t="s">
        <v>16</v>
      </c>
      <c r="D20" s="160" t="s">
        <v>84</v>
      </c>
      <c r="E20" s="244" t="s">
        <v>116</v>
      </c>
    </row>
    <row r="21" spans="2:5" ht="30.75" customHeight="1">
      <c r="B21" s="150">
        <v>14</v>
      </c>
      <c r="C21" s="139" t="s">
        <v>48</v>
      </c>
      <c r="D21" s="159" t="s">
        <v>20</v>
      </c>
      <c r="E21" s="243" t="s">
        <v>116</v>
      </c>
    </row>
    <row r="22" spans="2:5" ht="30.75" customHeight="1">
      <c r="B22" s="150">
        <v>15</v>
      </c>
      <c r="C22" s="183" t="s">
        <v>101</v>
      </c>
      <c r="D22" s="177" t="s">
        <v>102</v>
      </c>
      <c r="E22" s="234" t="s">
        <v>15</v>
      </c>
    </row>
    <row r="23" spans="2:5" ht="18">
      <c r="B23"/>
      <c r="C23"/>
      <c r="D23"/>
      <c r="E23"/>
    </row>
    <row r="24" spans="2:5" ht="18">
      <c r="B24" s="151" t="s">
        <v>8</v>
      </c>
      <c r="D24" s="17"/>
      <c r="E24" s="152" t="s">
        <v>103</v>
      </c>
    </row>
    <row r="26" spans="2:5" ht="18">
      <c r="B26" s="151" t="s">
        <v>9</v>
      </c>
      <c r="E26" s="152" t="s">
        <v>50</v>
      </c>
    </row>
  </sheetData>
  <sheetProtection/>
  <mergeCells count="4">
    <mergeCell ref="B1:E1"/>
    <mergeCell ref="B2:E2"/>
    <mergeCell ref="B3:E3"/>
    <mergeCell ref="B5:E5"/>
  </mergeCells>
  <printOptions/>
  <pageMargins left="0.47" right="0.25" top="0.51" bottom="0.61" header="0.3" footer="0.3"/>
  <pageSetup horizontalDpi="600" verticalDpi="600" orientation="portrait" paperSize="9" r:id="rId2"/>
  <headerFooter alignWithMargins="0">
    <oddFooter>&amp;L&amp;Z&amp;F Лист: &amp;A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4"/>
  <sheetViews>
    <sheetView zoomScale="55" zoomScaleNormal="55" zoomScalePageLayoutView="0" workbookViewId="0" topLeftCell="A1">
      <selection activeCell="W26" sqref="W26"/>
    </sheetView>
  </sheetViews>
  <sheetFormatPr defaultColWidth="9.140625" defaultRowHeight="15"/>
  <cols>
    <col min="1" max="1" width="5.421875" style="7" customWidth="1"/>
    <col min="2" max="2" width="16.00390625" style="11" customWidth="1"/>
    <col min="3" max="3" width="8.421875" style="37" customWidth="1"/>
    <col min="4" max="4" width="16.00390625" style="11" customWidth="1"/>
    <col min="5" max="5" width="8.421875" style="39" customWidth="1"/>
    <col min="6" max="6" width="16.00390625" style="11" customWidth="1"/>
    <col min="7" max="7" width="8.421875" style="41" customWidth="1"/>
    <col min="8" max="8" width="16.00390625" style="11" customWidth="1"/>
    <col min="9" max="9" width="8.421875" style="2" customWidth="1"/>
    <col min="10" max="10" width="8.421875" style="1" customWidth="1"/>
    <col min="11" max="11" width="16.00390625" style="2" customWidth="1"/>
    <col min="12" max="12" width="8.421875" style="1" customWidth="1"/>
    <col min="13" max="13" width="16.00390625" style="14" customWidth="1"/>
    <col min="14" max="14" width="8.421875" style="2" customWidth="1"/>
    <col min="15" max="15" width="16.00390625" style="14" customWidth="1"/>
    <col min="16" max="16" width="8.421875" style="2" customWidth="1"/>
    <col min="17" max="17" width="16.00390625" style="14" customWidth="1"/>
    <col min="18" max="18" width="8.421875" style="2" customWidth="1"/>
    <col min="19" max="19" width="16.00390625" style="14" customWidth="1"/>
    <col min="20" max="16384" width="9.140625" style="2" customWidth="1"/>
  </cols>
  <sheetData>
    <row r="1" spans="1:19" ht="26.25">
      <c r="A1" s="43"/>
      <c r="B1" s="44"/>
      <c r="C1" s="45"/>
      <c r="D1" s="46"/>
      <c r="E1" s="47"/>
      <c r="F1" s="48"/>
      <c r="G1" s="49"/>
      <c r="H1" s="50"/>
      <c r="I1" s="51"/>
      <c r="J1" s="52"/>
      <c r="K1" s="53" t="s">
        <v>113</v>
      </c>
      <c r="L1" s="52"/>
      <c r="M1" s="52"/>
      <c r="N1" s="54"/>
      <c r="O1" s="55"/>
      <c r="P1" s="51"/>
      <c r="Q1" s="56"/>
      <c r="R1" s="57"/>
      <c r="S1" s="56"/>
    </row>
    <row r="2" spans="1:19" ht="27.75" customHeight="1">
      <c r="A2" s="43"/>
      <c r="B2" s="44"/>
      <c r="C2" s="45"/>
      <c r="D2" s="46"/>
      <c r="E2" s="47"/>
      <c r="F2" s="48"/>
      <c r="G2" s="49"/>
      <c r="H2" s="50"/>
      <c r="I2" s="53"/>
      <c r="J2" s="53"/>
      <c r="K2" s="58" t="s">
        <v>49</v>
      </c>
      <c r="L2" s="53"/>
      <c r="M2" s="53"/>
      <c r="N2" s="54"/>
      <c r="O2" s="55"/>
      <c r="P2" s="51"/>
      <c r="Q2" s="56"/>
      <c r="R2" s="57"/>
      <c r="S2" s="56"/>
    </row>
    <row r="3" spans="1:19" s="14" customFormat="1" ht="25.5">
      <c r="A3" s="59"/>
      <c r="B3" s="46"/>
      <c r="C3" s="60"/>
      <c r="D3" s="61" t="s">
        <v>35</v>
      </c>
      <c r="E3" s="62"/>
      <c r="F3" s="51"/>
      <c r="G3" s="63"/>
      <c r="H3" s="48"/>
      <c r="I3" s="52"/>
      <c r="J3" s="52"/>
      <c r="K3" s="52"/>
      <c r="L3" s="52"/>
      <c r="M3" s="52"/>
      <c r="N3" s="51"/>
      <c r="O3" s="56"/>
      <c r="P3" s="51"/>
      <c r="Q3" s="61" t="s">
        <v>115</v>
      </c>
      <c r="R3" s="56"/>
      <c r="S3" s="56"/>
    </row>
    <row r="4" spans="1:20" ht="21.75" customHeight="1">
      <c r="A4" s="64"/>
      <c r="B4" s="46" t="s">
        <v>31</v>
      </c>
      <c r="C4" s="60"/>
      <c r="D4" s="46"/>
      <c r="E4" s="47"/>
      <c r="F4" s="65"/>
      <c r="G4" s="66"/>
      <c r="H4" s="65"/>
      <c r="I4" s="57"/>
      <c r="J4" s="67"/>
      <c r="K4" s="68" t="s">
        <v>6</v>
      </c>
      <c r="L4" s="67"/>
      <c r="M4" s="69"/>
      <c r="N4" s="57"/>
      <c r="O4" s="46"/>
      <c r="P4" s="70"/>
      <c r="Q4" s="71"/>
      <c r="R4" s="70"/>
      <c r="S4" s="71"/>
      <c r="T4" s="6"/>
    </row>
    <row r="5" spans="1:20" ht="30.75" customHeight="1">
      <c r="A5" s="64"/>
      <c r="C5" s="60"/>
      <c r="D5" s="46" t="s">
        <v>32</v>
      </c>
      <c r="E5" s="47"/>
      <c r="F5" s="57"/>
      <c r="G5" s="66"/>
      <c r="H5" s="72"/>
      <c r="I5" s="57"/>
      <c r="J5" s="57"/>
      <c r="K5" s="68"/>
      <c r="L5" s="67"/>
      <c r="M5" s="57"/>
      <c r="N5" s="57"/>
      <c r="O5" s="57"/>
      <c r="P5" s="70"/>
      <c r="Q5" s="57"/>
      <c r="R5" s="70"/>
      <c r="S5" s="57"/>
      <c r="T5" s="6"/>
    </row>
    <row r="6" spans="1:20" ht="19.5" customHeight="1" thickBot="1">
      <c r="A6" s="64">
        <f>IF($N$44=TRUE,1,"")</f>
        <v>1</v>
      </c>
      <c r="B6" s="73" t="str">
        <f>'Протокол змагань'!F7</f>
        <v>ІТ</v>
      </c>
      <c r="C6" s="119">
        <f>'Протокол змагань'!I7</f>
        <v>2</v>
      </c>
      <c r="E6" s="47"/>
      <c r="F6" s="46"/>
      <c r="G6" s="63"/>
      <c r="H6" s="46"/>
      <c r="I6" s="57"/>
      <c r="J6" s="75"/>
      <c r="K6" s="56"/>
      <c r="L6" s="76"/>
      <c r="M6" s="71"/>
      <c r="N6" s="57"/>
      <c r="O6" s="56"/>
      <c r="P6" s="57"/>
      <c r="Q6" s="56"/>
      <c r="R6" s="57"/>
      <c r="S6" s="46"/>
      <c r="T6" s="6"/>
    </row>
    <row r="7" spans="1:20" ht="19.5" customHeight="1" thickBot="1">
      <c r="A7" s="64"/>
      <c r="B7" s="77">
        <f>IF($N$43=TRUE,B3+1,"")</f>
        <v>1</v>
      </c>
      <c r="C7" s="78"/>
      <c r="D7" s="73" t="str">
        <f>'Протокол змагань'!F15</f>
        <v>ІТ</v>
      </c>
      <c r="E7" s="89">
        <f>'Протокол змагань'!I15</f>
        <v>2</v>
      </c>
      <c r="F7" s="72">
        <v>0.25</v>
      </c>
      <c r="G7" s="80"/>
      <c r="H7" s="44"/>
      <c r="I7" s="81"/>
      <c r="J7" s="75"/>
      <c r="K7" s="82"/>
      <c r="L7" s="83"/>
      <c r="M7" s="72">
        <v>0.25</v>
      </c>
      <c r="N7" s="70"/>
      <c r="O7" s="71"/>
      <c r="P7" s="70"/>
      <c r="Q7" s="46" t="s">
        <v>33</v>
      </c>
      <c r="R7" s="57"/>
      <c r="T7" s="6"/>
    </row>
    <row r="8" spans="1:20" ht="19.5" customHeight="1" thickBot="1">
      <c r="A8" s="85">
        <f>IF($N$44=TRUE,16,"")</f>
        <v>16</v>
      </c>
      <c r="B8" s="73" t="str">
        <f>'Протокол змагань'!G7</f>
        <v>-</v>
      </c>
      <c r="C8" s="86">
        <f>'Протокол змагань'!J7</f>
        <v>0</v>
      </c>
      <c r="D8" s="164" t="str">
        <f>IF($N$44=TRUE,"W1","")</f>
        <v>W1</v>
      </c>
      <c r="E8" s="87"/>
      <c r="G8" s="63"/>
      <c r="H8" s="88"/>
      <c r="I8" s="81"/>
      <c r="J8" s="75"/>
      <c r="K8" s="82"/>
      <c r="L8" s="83"/>
      <c r="N8" s="70"/>
      <c r="O8" s="71"/>
      <c r="P8" s="70"/>
      <c r="R8" s="89" t="str">
        <f>'Протокол змагань'!I19</f>
        <v>-</v>
      </c>
      <c r="S8" s="73" t="str">
        <f>'Протокол змагань'!F19</f>
        <v>-</v>
      </c>
      <c r="T8" s="6"/>
    </row>
    <row r="9" spans="1:20" ht="19.5" customHeight="1" thickBot="1">
      <c r="A9" s="85"/>
      <c r="B9" s="44"/>
      <c r="C9" s="45"/>
      <c r="D9" s="77">
        <f>IF($N$43=TRUE,$B$35+1,"")</f>
        <v>9</v>
      </c>
      <c r="E9" s="90"/>
      <c r="F9" s="73" t="str">
        <f>'Протокол змагань'!F27</f>
        <v>ІТ</v>
      </c>
      <c r="G9" s="91">
        <f>'Протокол змагань'!I27</f>
        <v>2</v>
      </c>
      <c r="H9" s="79"/>
      <c r="I9" s="81"/>
      <c r="J9" s="75"/>
      <c r="K9" s="82"/>
      <c r="L9" s="91">
        <f>'Протокол змагань'!I31</f>
        <v>2</v>
      </c>
      <c r="M9" s="92" t="str">
        <f>'Протокол змагань'!F31</f>
        <v>КД</v>
      </c>
      <c r="N9" s="70"/>
      <c r="O9" s="144" t="s">
        <v>34</v>
      </c>
      <c r="P9" s="89">
        <f>'Протокол змагань'!I23</f>
        <v>0</v>
      </c>
      <c r="Q9" s="241" t="str">
        <f>'Протокол змагань'!F23</f>
        <v>МТ</v>
      </c>
      <c r="S9" s="164" t="str">
        <f>IF($N$44=TRUE,"L1","")</f>
        <v>L1</v>
      </c>
      <c r="T9" s="6"/>
    </row>
    <row r="10" spans="1:20" ht="19.5" customHeight="1" thickBot="1">
      <c r="A10" s="85">
        <f>IF($N$44=TRUE,8,"")</f>
        <v>8</v>
      </c>
      <c r="B10" s="73" t="str">
        <f>'Протокол змагань'!F8</f>
        <v>Вет.</v>
      </c>
      <c r="C10" s="74">
        <f>'Протокол змагань'!I8</f>
        <v>2</v>
      </c>
      <c r="D10" s="79"/>
      <c r="E10" s="90"/>
      <c r="F10" s="164" t="str">
        <f>IF($N$44=TRUE,"W9","")</f>
        <v>W9</v>
      </c>
      <c r="G10" s="96"/>
      <c r="H10" s="44"/>
      <c r="I10" s="252">
        <v>0.5</v>
      </c>
      <c r="J10" s="252"/>
      <c r="K10" s="97"/>
      <c r="L10" s="98"/>
      <c r="M10" s="164" t="str">
        <f>IF($N$44=TRUE,"L22","")</f>
        <v>L22</v>
      </c>
      <c r="N10" s="70"/>
      <c r="O10" s="145"/>
      <c r="P10" s="94"/>
      <c r="Q10" s="165" t="str">
        <f>IF($N$44=TRUE,"W13","")</f>
        <v>W13</v>
      </c>
      <c r="R10" s="94"/>
      <c r="S10" s="95">
        <f>IF($N$43=TRUE,D33+1,"")</f>
        <v>13</v>
      </c>
      <c r="T10" s="6"/>
    </row>
    <row r="11" spans="1:20" ht="19.5" customHeight="1" thickBot="1">
      <c r="A11" s="64"/>
      <c r="B11" s="77">
        <f>IF($N$43=TRUE,B7+1,"")</f>
        <v>2</v>
      </c>
      <c r="C11" s="78"/>
      <c r="D11" s="101" t="str">
        <f>'Протокол змагань'!G15</f>
        <v>Вет.</v>
      </c>
      <c r="E11" s="166">
        <f>'Протокол змагань'!J15</f>
        <v>0</v>
      </c>
      <c r="F11" s="44"/>
      <c r="G11" s="102"/>
      <c r="H11" s="44"/>
      <c r="J11" s="178"/>
      <c r="K11" s="97"/>
      <c r="L11" s="98"/>
      <c r="M11" s="84"/>
      <c r="N11" s="89">
        <f>'Протокол змагань'!I29</f>
        <v>0</v>
      </c>
      <c r="O11" s="103" t="str">
        <f>'Протокол змагань'!F29</f>
        <v>ЗВ</v>
      </c>
      <c r="P11" s="94"/>
      <c r="Q11" s="106">
        <f>IF($N$43=TRUE,S33+1,"")</f>
        <v>17</v>
      </c>
      <c r="R11" s="109" t="str">
        <f>'Протокол змагань'!J19</f>
        <v>+</v>
      </c>
      <c r="S11" s="92" t="str">
        <f>'Протокол змагань'!G19</f>
        <v>МТ</v>
      </c>
      <c r="T11" s="6"/>
    </row>
    <row r="12" spans="1:20" ht="19.5" customHeight="1" thickBot="1">
      <c r="A12" s="85">
        <f>IF($N$44=TRUE,9,"")</f>
        <v>9</v>
      </c>
      <c r="B12" s="73" t="str">
        <f>'Протокол змагань'!G8</f>
        <v>МТ</v>
      </c>
      <c r="C12" s="86">
        <f>'Протокол змагань'!J8</f>
        <v>0</v>
      </c>
      <c r="D12" s="164" t="str">
        <f>IF($N$44=TRUE,"W2","")</f>
        <v>W2</v>
      </c>
      <c r="E12" s="105"/>
      <c r="F12" s="46"/>
      <c r="G12" s="102"/>
      <c r="H12" s="44"/>
      <c r="I12" s="251">
        <f>IF($N$43=TRUE,M28+1,"")</f>
        <v>27</v>
      </c>
      <c r="J12" s="251"/>
      <c r="K12" s="99"/>
      <c r="L12" s="98"/>
      <c r="M12" s="106">
        <f>IF($N$43=TRUE,O30+1,"")</f>
        <v>25</v>
      </c>
      <c r="N12" s="94"/>
      <c r="O12" s="165" t="str">
        <f>IF($N$44=TRUE,"W17","")</f>
        <v>W17</v>
      </c>
      <c r="P12" s="94"/>
      <c r="Q12" s="71"/>
      <c r="R12" s="94"/>
      <c r="S12" s="164" t="str">
        <f>IF($N$44=TRUE,"L2","")</f>
        <v>L2</v>
      </c>
      <c r="T12" s="6"/>
    </row>
    <row r="13" spans="1:20" ht="19.5" customHeight="1" thickBot="1">
      <c r="A13" s="85"/>
      <c r="B13" s="88"/>
      <c r="C13" s="45"/>
      <c r="D13" s="88"/>
      <c r="E13" s="107"/>
      <c r="F13" s="77">
        <f>IF($N$43=TRUE,Q34+1,"")</f>
        <v>21</v>
      </c>
      <c r="G13" s="102"/>
      <c r="H13" s="73" t="str">
        <f>'Протокол змагань'!F33</f>
        <v>ІТ</v>
      </c>
      <c r="I13" s="91">
        <f>'Протокол змагань'!I33</f>
        <v>2</v>
      </c>
      <c r="J13" s="100">
        <f>'Протокол змагань'!J33</f>
        <v>0</v>
      </c>
      <c r="K13" s="103" t="str">
        <f>'Протокол змагань'!G33</f>
        <v>КД</v>
      </c>
      <c r="L13" s="98"/>
      <c r="M13" s="108"/>
      <c r="N13" s="94"/>
      <c r="O13" s="99"/>
      <c r="P13" s="109">
        <f>'Протокол змагань'!J23</f>
        <v>2</v>
      </c>
      <c r="Q13" s="73" t="str">
        <f>'Протокол змагань'!G23</f>
        <v>ЗВ</v>
      </c>
      <c r="R13" s="94"/>
      <c r="S13" s="71"/>
      <c r="T13" s="6"/>
    </row>
    <row r="14" spans="1:20" ht="19.5" customHeight="1" thickBot="1">
      <c r="A14" s="85">
        <f>IF($N$44=TRUE,5,"")</f>
        <v>5</v>
      </c>
      <c r="B14" s="73" t="str">
        <f>'Протокол змагань'!F9</f>
        <v>Агро.</v>
      </c>
      <c r="C14" s="119">
        <f>'Протокол змагань'!I9</f>
        <v>2</v>
      </c>
      <c r="D14" s="88"/>
      <c r="E14" s="107"/>
      <c r="F14" s="46"/>
      <c r="G14" s="102"/>
      <c r="H14" s="164" t="str">
        <f>IF($N$44=TRUE,"W21","")</f>
        <v>W21</v>
      </c>
      <c r="I14" s="94"/>
      <c r="J14" s="110"/>
      <c r="K14" s="165" t="str">
        <f>IF($N$44=TRUE,"W25","")</f>
        <v>W25</v>
      </c>
      <c r="L14" s="98"/>
      <c r="M14" s="108"/>
      <c r="N14" s="94"/>
      <c r="O14" s="95">
        <f>IF($N$43=TRUE,F29+1,"")</f>
        <v>23</v>
      </c>
      <c r="P14" s="94"/>
      <c r="Q14" s="164" t="str">
        <f>IF($N$44=TRUE,"L12","")</f>
        <v>L12</v>
      </c>
      <c r="R14" s="104"/>
      <c r="S14" s="56"/>
      <c r="T14" s="6"/>
    </row>
    <row r="15" spans="1:20" ht="19.5" customHeight="1" thickBot="1">
      <c r="A15" s="64"/>
      <c r="B15" s="77">
        <f>IF($N$43=TRUE,B11+1,"")</f>
        <v>3</v>
      </c>
      <c r="C15" s="78"/>
      <c r="D15" s="73" t="str">
        <f>'Протокол змагань'!F16</f>
        <v>Агро.</v>
      </c>
      <c r="E15" s="100">
        <f>'Протокол змагань'!I16</f>
        <v>0</v>
      </c>
      <c r="F15" s="111"/>
      <c r="G15" s="112"/>
      <c r="H15" s="46"/>
      <c r="I15" s="94"/>
      <c r="J15" s="98"/>
      <c r="K15" s="99"/>
      <c r="L15" s="100">
        <f>'Протокол змагань'!J31</f>
        <v>0</v>
      </c>
      <c r="M15" s="103" t="str">
        <f>'Протокол змагань'!G31</f>
        <v>ХТтаУЯ</v>
      </c>
      <c r="N15" s="94"/>
      <c r="O15" s="71"/>
      <c r="P15" s="94"/>
      <c r="Q15" s="71"/>
      <c r="R15" s="89">
        <f>'Протокол змагань'!I20</f>
        <v>2</v>
      </c>
      <c r="S15" s="92" t="str">
        <f>'Протокол змагань'!F20</f>
        <v>ХТтаУЯ</v>
      </c>
      <c r="T15" s="6"/>
    </row>
    <row r="16" spans="1:20" ht="19.5" customHeight="1" thickBot="1">
      <c r="A16" s="85">
        <f>IF($N$44=TRUE,12,"")</f>
        <v>12</v>
      </c>
      <c r="B16" s="73" t="str">
        <f>'Протокол змагань'!G9</f>
        <v>ХТтаУЯ</v>
      </c>
      <c r="C16" s="86">
        <f>'Протокол змагань'!J9</f>
        <v>0</v>
      </c>
      <c r="D16" s="164" t="str">
        <f>IF($N$44=TRUE,"W3","")</f>
        <v>W3</v>
      </c>
      <c r="E16" s="113"/>
      <c r="F16" s="44"/>
      <c r="G16" s="102"/>
      <c r="H16" s="44"/>
      <c r="I16" s="114"/>
      <c r="J16" s="55"/>
      <c r="K16" s="71"/>
      <c r="L16" s="98"/>
      <c r="M16" s="165" t="str">
        <f>IF($N$44=TRUE,"W23","")</f>
        <v>W23</v>
      </c>
      <c r="N16" s="94"/>
      <c r="O16" s="71"/>
      <c r="P16" s="89">
        <f>'Протокол змагань'!I24</f>
        <v>2</v>
      </c>
      <c r="Q16" s="93" t="str">
        <f>'Протокол змагань'!F24</f>
        <v>ХТтаУЯ</v>
      </c>
      <c r="S16" s="164" t="str">
        <f>IF($N$44=TRUE,"L3","")</f>
        <v>L3</v>
      </c>
      <c r="T16" s="6"/>
    </row>
    <row r="17" spans="1:20" ht="19.5" customHeight="1" thickBot="1">
      <c r="A17" s="85"/>
      <c r="B17" s="44"/>
      <c r="C17" s="45"/>
      <c r="D17" s="77">
        <f>IF($N$43=TRUE,D9+1,"")</f>
        <v>10</v>
      </c>
      <c r="E17" s="87"/>
      <c r="F17" s="73" t="str">
        <f>'Протокол змагань'!G27</f>
        <v>ЛСПГ</v>
      </c>
      <c r="G17" s="166">
        <f>'Протокол змагань'!J27</f>
        <v>0</v>
      </c>
      <c r="H17" s="44"/>
      <c r="I17" s="114"/>
      <c r="J17" s="55"/>
      <c r="K17" s="71"/>
      <c r="L17" s="98"/>
      <c r="M17" s="108"/>
      <c r="N17" s="94"/>
      <c r="O17" s="99"/>
      <c r="P17" s="94"/>
      <c r="Q17" s="165" t="str">
        <f>IF($N$44=TRUE,"W14","")</f>
        <v>W14</v>
      </c>
      <c r="R17" s="94"/>
      <c r="S17" s="95">
        <f>IF($N$43=TRUE,S10+1,"")</f>
        <v>14</v>
      </c>
      <c r="T17" s="6"/>
    </row>
    <row r="18" spans="1:20" ht="19.5" customHeight="1" thickBot="1">
      <c r="A18" s="85">
        <f>IF($N$44=TRUE,4,"")</f>
        <v>4</v>
      </c>
      <c r="B18" s="73" t="str">
        <f>'Протокол змагань'!F10</f>
        <v>ЛСПГ</v>
      </c>
      <c r="C18" s="74">
        <f>'Протокол змагань'!I10</f>
        <v>2</v>
      </c>
      <c r="D18" s="79"/>
      <c r="E18" s="90"/>
      <c r="F18" s="164" t="str">
        <f>IF($N$44=TRUE,"W10","")</f>
        <v>W10</v>
      </c>
      <c r="G18" s="80"/>
      <c r="H18" s="46" t="s">
        <v>14</v>
      </c>
      <c r="I18" s="104"/>
      <c r="J18" s="115"/>
      <c r="K18" s="59" t="s">
        <v>13</v>
      </c>
      <c r="L18" s="115"/>
      <c r="M18" s="99"/>
      <c r="N18" s="116">
        <f>'Протокол змагань'!J29</f>
        <v>2</v>
      </c>
      <c r="O18" s="103" t="str">
        <f>'Протокол змагань'!G29</f>
        <v>ХТтаУЯ</v>
      </c>
      <c r="P18" s="94"/>
      <c r="Q18" s="106">
        <f>IF($N$43=TRUE,Q11+1,"")</f>
        <v>18</v>
      </c>
      <c r="R18" s="116">
        <f>'Протокол змагань'!J20</f>
        <v>1</v>
      </c>
      <c r="S18" s="239" t="str">
        <f>'Протокол змагань'!G20</f>
        <v>Юрид.</v>
      </c>
      <c r="T18" s="6"/>
    </row>
    <row r="19" spans="1:20" ht="19.5" customHeight="1" thickBot="1">
      <c r="A19" s="64"/>
      <c r="B19" s="77">
        <f>IF($N$43=TRUE,B15+1,"")</f>
        <v>4</v>
      </c>
      <c r="C19" s="78"/>
      <c r="D19" s="73" t="str">
        <f>'Протокол змагань'!G16</f>
        <v>ЛСПГ</v>
      </c>
      <c r="E19" s="166">
        <f>'Протокол змагань'!J16</f>
        <v>2</v>
      </c>
      <c r="F19" s="44"/>
      <c r="G19" s="80"/>
      <c r="H19" s="73" t="str">
        <f>'Протокол змагань'!F36</f>
        <v>ІТ</v>
      </c>
      <c r="I19" s="91">
        <f>'Протокол змагань'!I36</f>
        <v>2</v>
      </c>
      <c r="J19" s="91">
        <f>'Протокол змагань'!I35</f>
        <v>0</v>
      </c>
      <c r="K19" s="92" t="str">
        <f>'Протокол змагань'!F35</f>
        <v>КД</v>
      </c>
      <c r="L19" s="110"/>
      <c r="M19" s="84"/>
      <c r="N19" s="94"/>
      <c r="O19" s="165" t="str">
        <f>IF($N$44=TRUE,"W18","")</f>
        <v>W18</v>
      </c>
      <c r="P19" s="94"/>
      <c r="Q19" s="71"/>
      <c r="R19" s="94"/>
      <c r="S19" s="164" t="str">
        <f>IF($N$44=TRUE,"L4","")</f>
        <v>L4</v>
      </c>
      <c r="T19" s="6"/>
    </row>
    <row r="20" spans="1:20" ht="19.5" customHeight="1" thickBot="1">
      <c r="A20" s="85">
        <f>IF($N$44=TRUE,13,"")</f>
        <v>13</v>
      </c>
      <c r="B20" s="73" t="str">
        <f>'Протокол змагань'!G10</f>
        <v>Юрид.</v>
      </c>
      <c r="C20" s="86">
        <f>'Протокол змагань'!J10</f>
        <v>0</v>
      </c>
      <c r="D20" s="164" t="str">
        <f>IF($N$44=TRUE,"W4","")</f>
        <v>W4</v>
      </c>
      <c r="E20" s="105"/>
      <c r="F20" s="88"/>
      <c r="G20" s="80"/>
      <c r="H20" s="164" t="str">
        <f>IF($N$44=TRUE,"W27","")</f>
        <v>W27</v>
      </c>
      <c r="I20" s="117"/>
      <c r="J20" s="115"/>
      <c r="K20" s="164" t="str">
        <f>IF($N$44=TRUE,"L27","")</f>
        <v>L27</v>
      </c>
      <c r="L20" s="115"/>
      <c r="M20" s="56"/>
      <c r="N20" s="94"/>
      <c r="O20" s="99"/>
      <c r="P20" s="100">
        <f>'Протокол змагань'!J24</f>
        <v>0</v>
      </c>
      <c r="Q20" s="239" t="str">
        <f>'Протокол змагань'!G24</f>
        <v>ГП</v>
      </c>
      <c r="R20" s="94"/>
      <c r="S20" s="71"/>
      <c r="T20" s="6"/>
    </row>
    <row r="21" spans="1:19" ht="19.5" customHeight="1">
      <c r="A21" s="85"/>
      <c r="B21" s="88"/>
      <c r="C21" s="45"/>
      <c r="D21" s="88"/>
      <c r="E21" s="107"/>
      <c r="F21" s="88"/>
      <c r="G21" s="80"/>
      <c r="H21" s="77">
        <f>IF($N$43=TRUE,K21+1,"")</f>
        <v>30</v>
      </c>
      <c r="I21" s="118"/>
      <c r="J21" s="110"/>
      <c r="K21" s="95">
        <f>IF($N$43=TRUE,I27+1,"")</f>
        <v>29</v>
      </c>
      <c r="L21" s="115"/>
      <c r="M21" s="56"/>
      <c r="N21" s="104"/>
      <c r="O21" s="56"/>
      <c r="P21" s="104"/>
      <c r="Q21" s="164" t="str">
        <f>IF($N$44=TRUE,"L11","")</f>
        <v>L11</v>
      </c>
      <c r="R21" s="104"/>
      <c r="S21" s="56"/>
    </row>
    <row r="22" spans="1:20" ht="19.5" customHeight="1" thickBot="1">
      <c r="A22" s="64">
        <f>IF($N$44=TRUE,3,"")</f>
        <v>3</v>
      </c>
      <c r="B22" s="73" t="str">
        <f>'Протокол змагань'!F11</f>
        <v>ТВБ</v>
      </c>
      <c r="C22" s="119">
        <f>'Протокол змагань'!I11</f>
        <v>1</v>
      </c>
      <c r="D22" s="46"/>
      <c r="E22" s="47"/>
      <c r="F22" s="88"/>
      <c r="G22" s="80"/>
      <c r="H22" s="77"/>
      <c r="I22" s="118"/>
      <c r="J22" s="120"/>
      <c r="K22" s="84"/>
      <c r="L22" s="115"/>
      <c r="M22" s="56"/>
      <c r="N22" s="104"/>
      <c r="O22" s="56"/>
      <c r="P22" s="104"/>
      <c r="Q22" s="56"/>
      <c r="R22" s="104"/>
      <c r="S22" s="56"/>
      <c r="T22" s="6"/>
    </row>
    <row r="23" spans="1:20" ht="19.5" customHeight="1" thickBot="1">
      <c r="A23" s="85"/>
      <c r="B23" s="77">
        <f>IF($N$43=TRUE,B19+1,"")</f>
        <v>5</v>
      </c>
      <c r="C23" s="78"/>
      <c r="D23" s="73" t="str">
        <f>'Протокол змагань'!F17</f>
        <v>ГП</v>
      </c>
      <c r="E23" s="91">
        <f>'Протокол змагань'!I17</f>
        <v>1</v>
      </c>
      <c r="F23" s="121"/>
      <c r="G23" s="63"/>
      <c r="H23" s="73" t="str">
        <f>'Протокол змагань'!G36</f>
        <v>Вет.</v>
      </c>
      <c r="I23" s="166">
        <f>'Протокол змагань'!J36</f>
        <v>0</v>
      </c>
      <c r="J23" s="116">
        <f>'Протокол змагань'!J35</f>
        <v>2</v>
      </c>
      <c r="K23" s="92" t="str">
        <f>'Протокол змагань'!G35</f>
        <v>АМ</v>
      </c>
      <c r="L23" s="104"/>
      <c r="M23" s="56"/>
      <c r="N23" s="94"/>
      <c r="O23" s="71"/>
      <c r="P23" s="94"/>
      <c r="Q23" s="71"/>
      <c r="R23" s="104"/>
      <c r="S23" s="56"/>
      <c r="T23" s="6"/>
    </row>
    <row r="24" spans="1:20" ht="19.5" customHeight="1" thickBot="1">
      <c r="A24" s="85">
        <f>IF($N$44=TRUE,14,"")</f>
        <v>14</v>
      </c>
      <c r="B24" s="73" t="str">
        <f>'Протокол змагань'!G11</f>
        <v>ГП</v>
      </c>
      <c r="C24" s="86">
        <f>'Протокол змагань'!J11</f>
        <v>2</v>
      </c>
      <c r="D24" s="164" t="str">
        <f>IF($N$44=TRUE,"W5","")</f>
        <v>W5</v>
      </c>
      <c r="E24" s="122"/>
      <c r="F24" s="56"/>
      <c r="G24" s="63"/>
      <c r="H24" s="164" t="str">
        <f>IF($N$44=TRUE,"W28","")</f>
        <v>W28</v>
      </c>
      <c r="I24" s="114"/>
      <c r="J24" s="110"/>
      <c r="K24" s="164" t="str">
        <f>IF($N$44=TRUE,"L28","")</f>
        <v>L28</v>
      </c>
      <c r="L24" s="110"/>
      <c r="M24" s="84"/>
      <c r="N24" s="94"/>
      <c r="O24" s="71"/>
      <c r="P24" s="94"/>
      <c r="Q24" s="71"/>
      <c r="R24" s="89">
        <f>'Протокол змагань'!I21</f>
        <v>2</v>
      </c>
      <c r="S24" s="92" t="str">
        <f>'Протокол змагань'!F21</f>
        <v>ТВБ</v>
      </c>
      <c r="T24" s="6"/>
    </row>
    <row r="25" spans="1:20" ht="19.5" customHeight="1" thickBot="1">
      <c r="A25" s="85"/>
      <c r="B25" s="44"/>
      <c r="C25" s="45"/>
      <c r="D25" s="77">
        <f>IF($N$43=TRUE,D17+1,"")</f>
        <v>11</v>
      </c>
      <c r="E25" s="90"/>
      <c r="F25" s="124" t="str">
        <f>'Протокол змагань'!F28</f>
        <v>КД</v>
      </c>
      <c r="G25" s="91">
        <f>'Протокол змагань'!I28</f>
        <v>0</v>
      </c>
      <c r="H25" s="79"/>
      <c r="I25" s="114"/>
      <c r="J25" s="125"/>
      <c r="K25" s="123"/>
      <c r="L25" s="91">
        <f>'Протокол змагань'!I32</f>
        <v>0</v>
      </c>
      <c r="M25" s="92" t="str">
        <f>'Протокол змагань'!F32</f>
        <v>ЛСПГ</v>
      </c>
      <c r="N25" s="94"/>
      <c r="O25" s="71"/>
      <c r="P25" s="89">
        <f>'Протокол змагань'!I25</f>
        <v>0</v>
      </c>
      <c r="Q25" s="241" t="str">
        <f>'Протокол змагань'!F25</f>
        <v>ТВБ</v>
      </c>
      <c r="S25" s="164" t="str">
        <f>IF($N$44=TRUE,"L5","")</f>
        <v>L5</v>
      </c>
      <c r="T25" s="6"/>
    </row>
    <row r="26" spans="1:20" ht="19.5" customHeight="1" thickBot="1">
      <c r="A26" s="85">
        <f>IF($N$44=TRUE,6,"")</f>
        <v>6</v>
      </c>
      <c r="B26" s="73" t="str">
        <f>'Протокол змагань'!F12</f>
        <v>КД</v>
      </c>
      <c r="C26" s="74">
        <f>'Протокол змагань'!I12</f>
        <v>2</v>
      </c>
      <c r="D26" s="79"/>
      <c r="E26" s="90"/>
      <c r="F26" s="164" t="str">
        <f>IF($N$44=TRUE,"W11","")</f>
        <v>W11</v>
      </c>
      <c r="G26" s="96"/>
      <c r="H26" s="44"/>
      <c r="I26" s="114"/>
      <c r="J26" s="98"/>
      <c r="K26" s="97"/>
      <c r="L26" s="98"/>
      <c r="M26" s="164" t="str">
        <f>IF($N$44=TRUE,"L21","")</f>
        <v>L21</v>
      </c>
      <c r="N26" s="94"/>
      <c r="O26" s="99"/>
      <c r="P26" s="94"/>
      <c r="Q26" s="165" t="str">
        <f>IF($N$44=TRUE,"W15","")</f>
        <v>W15</v>
      </c>
      <c r="R26" s="94"/>
      <c r="S26" s="95">
        <f>IF($N$43=TRUE,S17+1,"")</f>
        <v>15</v>
      </c>
      <c r="T26" s="6"/>
    </row>
    <row r="27" spans="1:24" ht="19.5" customHeight="1" thickBot="1">
      <c r="A27" s="64"/>
      <c r="B27" s="77">
        <f>IF($N$43=TRUE,B23+1,"")</f>
        <v>6</v>
      </c>
      <c r="C27" s="78"/>
      <c r="D27" s="73" t="str">
        <f>'Протокол змагань'!G17</f>
        <v>КД</v>
      </c>
      <c r="E27" s="166">
        <f>'Протокол змагань'!J17</f>
        <v>2</v>
      </c>
      <c r="F27" s="46"/>
      <c r="G27" s="112"/>
      <c r="H27" s="46"/>
      <c r="I27" s="251">
        <f>IF($N$43=TRUE,I12+1,"")</f>
        <v>28</v>
      </c>
      <c r="J27" s="251"/>
      <c r="K27" s="126"/>
      <c r="L27" s="98"/>
      <c r="M27" s="143"/>
      <c r="N27" s="127">
        <f>'Протокол змагань'!I30</f>
        <v>1</v>
      </c>
      <c r="O27" s="103" t="str">
        <f>'Протокол змагань'!F30</f>
        <v>Агро.</v>
      </c>
      <c r="P27" s="94"/>
      <c r="Q27" s="106">
        <f>IF($N$43=TRUE,Q18+1,"")</f>
        <v>19</v>
      </c>
      <c r="R27" s="116">
        <f>'Протокол змагань'!J21</f>
        <v>0</v>
      </c>
      <c r="S27" s="239" t="str">
        <f>'Протокол змагань'!G21</f>
        <v>ЗРБЕ</v>
      </c>
      <c r="T27" s="6"/>
      <c r="X27" s="6"/>
    </row>
    <row r="28" spans="1:20" ht="19.5" customHeight="1" thickBot="1">
      <c r="A28" s="85">
        <f>IF($N$44=TRUE,11,"")</f>
        <v>11</v>
      </c>
      <c r="B28" s="73" t="str">
        <f>'Протокол змагань'!G12</f>
        <v>ЗРБЕ</v>
      </c>
      <c r="C28" s="86">
        <f>'Протокол змагань'!J12</f>
        <v>0</v>
      </c>
      <c r="D28" s="164" t="str">
        <f>IF($N$44=TRUE,"W6","")</f>
        <v>W6</v>
      </c>
      <c r="E28" s="105"/>
      <c r="F28" s="88"/>
      <c r="G28" s="112"/>
      <c r="H28" s="73" t="str">
        <f>'Протокол змагань'!F34</f>
        <v>АМ</v>
      </c>
      <c r="I28" s="100">
        <f>'Протокол змагань'!I34</f>
        <v>0</v>
      </c>
      <c r="J28" s="100">
        <f>'Протокол змагань'!J34</f>
        <v>2</v>
      </c>
      <c r="K28" s="103" t="str">
        <f>'Протокол змагань'!G34</f>
        <v>Вет.</v>
      </c>
      <c r="L28" s="98"/>
      <c r="M28" s="106">
        <f>IF($N$43=TRUE,M12+1,"")</f>
        <v>26</v>
      </c>
      <c r="N28" s="94"/>
      <c r="O28" s="165" t="str">
        <f>IF($N$44=TRUE,"W19","")</f>
        <v>W19</v>
      </c>
      <c r="P28" s="94"/>
      <c r="Q28" s="71"/>
      <c r="R28" s="94"/>
      <c r="S28" s="164" t="str">
        <f>IF($N$44=TRUE,"L6","")</f>
        <v>L6</v>
      </c>
      <c r="T28" s="6"/>
    </row>
    <row r="29" spans="1:20" ht="19.5" customHeight="1" thickBot="1">
      <c r="A29" s="85"/>
      <c r="B29" s="44"/>
      <c r="C29" s="45"/>
      <c r="D29" s="88"/>
      <c r="E29" s="107"/>
      <c r="F29" s="77">
        <f>IF($N$43=TRUE,F13+1,"")</f>
        <v>22</v>
      </c>
      <c r="G29" s="102"/>
      <c r="H29" s="164" t="str">
        <f>IF($N$44=TRUE,"W22","")</f>
        <v>W22</v>
      </c>
      <c r="I29" s="57"/>
      <c r="J29" s="76"/>
      <c r="K29" s="165" t="str">
        <f>IF($N$44=TRUE,"W26","")</f>
        <v>W26</v>
      </c>
      <c r="L29" s="98"/>
      <c r="M29" s="108"/>
      <c r="N29" s="94"/>
      <c r="O29" s="99"/>
      <c r="P29" s="100">
        <f>'Протокол змагань'!J25</f>
        <v>2</v>
      </c>
      <c r="Q29" s="92" t="str">
        <f>'Протокол змагань'!G25</f>
        <v>Агро.</v>
      </c>
      <c r="R29" s="94"/>
      <c r="S29" s="71"/>
      <c r="T29" s="6"/>
    </row>
    <row r="30" spans="1:20" ht="19.5" customHeight="1" thickBot="1">
      <c r="A30" s="85">
        <f>IF($N$44=TRUE,7,"")</f>
        <v>7</v>
      </c>
      <c r="B30" s="73" t="str">
        <f>'Протокол змагань'!F13</f>
        <v>Екон.</v>
      </c>
      <c r="C30" s="119">
        <f>'Протокол змагань'!I13</f>
        <v>0</v>
      </c>
      <c r="D30" s="88"/>
      <c r="E30" s="107"/>
      <c r="F30" s="88"/>
      <c r="G30" s="102"/>
      <c r="H30" s="44"/>
      <c r="I30" s="81"/>
      <c r="J30" s="76"/>
      <c r="K30" s="97"/>
      <c r="L30" s="109">
        <f>'Протокол змагань'!J32</f>
        <v>2</v>
      </c>
      <c r="M30" s="93" t="str">
        <f>'Протокол змагань'!G32</f>
        <v>Вет.</v>
      </c>
      <c r="N30" s="94"/>
      <c r="O30" s="95">
        <f>IF($N$43=TRUE,O14+1,"")</f>
        <v>24</v>
      </c>
      <c r="P30" s="94"/>
      <c r="Q30" s="164" t="str">
        <f>IF($N$44=TRUE,"L10","")</f>
        <v>L10</v>
      </c>
      <c r="R30" s="104"/>
      <c r="S30" s="56"/>
      <c r="T30" s="6"/>
    </row>
    <row r="31" spans="1:20" ht="19.5" customHeight="1" thickBot="1">
      <c r="A31" s="64"/>
      <c r="B31" s="77">
        <f>IF($N$43=TRUE,B27+1,"")</f>
        <v>7</v>
      </c>
      <c r="C31" s="78"/>
      <c r="D31" s="73" t="str">
        <f>'Протокол змагань'!F18</f>
        <v>ЗВ</v>
      </c>
      <c r="E31" s="91">
        <f>'Протокол змагань'!I18</f>
        <v>0</v>
      </c>
      <c r="F31" s="79"/>
      <c r="G31" s="102"/>
      <c r="H31" s="44"/>
      <c r="I31" s="128"/>
      <c r="J31" s="83"/>
      <c r="K31" s="129"/>
      <c r="L31" s="83"/>
      <c r="M31" s="165" t="str">
        <f>IF($N$44=TRUE,"W24","")</f>
        <v>W24</v>
      </c>
      <c r="N31" s="94"/>
      <c r="O31" s="71"/>
      <c r="P31" s="94"/>
      <c r="Q31" s="71"/>
      <c r="R31" s="89" t="str">
        <f>'Протокол змагань'!I22</f>
        <v>+</v>
      </c>
      <c r="S31" s="92" t="str">
        <f>'Протокол змагань'!F22</f>
        <v>Екон.</v>
      </c>
      <c r="T31" s="6"/>
    </row>
    <row r="32" spans="1:20" ht="19.5" customHeight="1" thickBot="1">
      <c r="A32" s="85">
        <f>IF($N$44=TRUE,10,"")</f>
        <v>10</v>
      </c>
      <c r="B32" s="73" t="str">
        <f>'Протокол змагань'!G13</f>
        <v>ЗВ</v>
      </c>
      <c r="C32" s="86">
        <f>'Протокол змагань'!J13</f>
        <v>2</v>
      </c>
      <c r="D32" s="164" t="str">
        <f>IF($N$44=TRUE,"W7","")</f>
        <v>W7</v>
      </c>
      <c r="E32" s="90"/>
      <c r="F32" s="44"/>
      <c r="G32" s="102"/>
      <c r="H32" s="44"/>
      <c r="I32" s="81"/>
      <c r="J32" s="76"/>
      <c r="K32" s="70"/>
      <c r="L32" s="76"/>
      <c r="M32" s="108"/>
      <c r="N32" s="94"/>
      <c r="O32" s="71"/>
      <c r="P32" s="91">
        <f>'Протокол змагань'!I26</f>
        <v>0</v>
      </c>
      <c r="Q32" s="240" t="str">
        <f>'Протокол змагань'!F26</f>
        <v>Екон.</v>
      </c>
      <c r="R32" s="94"/>
      <c r="S32" s="164" t="str">
        <f>IF($N$44=TRUE,"L7","")</f>
        <v>L7</v>
      </c>
      <c r="T32" s="6"/>
    </row>
    <row r="33" spans="1:20" ht="19.5" customHeight="1" thickBot="1">
      <c r="A33" s="85"/>
      <c r="B33" s="44"/>
      <c r="C33" s="45"/>
      <c r="D33" s="77">
        <f>IF($N$43=TRUE,D25+1,"")</f>
        <v>12</v>
      </c>
      <c r="E33" s="47"/>
      <c r="F33" s="124" t="str">
        <f>'Протокол змагань'!G28</f>
        <v>АМ</v>
      </c>
      <c r="G33" s="166">
        <f>'Протокол змагань'!J28</f>
        <v>2</v>
      </c>
      <c r="H33" s="44"/>
      <c r="I33" s="57"/>
      <c r="J33" s="130"/>
      <c r="K33" s="70"/>
      <c r="L33" s="76"/>
      <c r="M33" s="108"/>
      <c r="N33" s="94"/>
      <c r="O33" s="99"/>
      <c r="P33" s="94"/>
      <c r="Q33" s="165" t="str">
        <f>IF($N$44=TRUE,"W16","")</f>
        <v>W16</v>
      </c>
      <c r="S33" s="95">
        <f>IF($N$43=TRUE,S26+1,"")</f>
        <v>16</v>
      </c>
      <c r="T33" s="6"/>
    </row>
    <row r="34" spans="1:20" ht="19.5" customHeight="1" thickBot="1">
      <c r="A34" s="85">
        <f>IF($N$44=TRUE,2,"")</f>
        <v>2</v>
      </c>
      <c r="B34" s="73" t="str">
        <f>'Протокол змагань'!F14</f>
        <v>АМ</v>
      </c>
      <c r="C34" s="74" t="str">
        <f>'Протокол змагань'!I14</f>
        <v>+</v>
      </c>
      <c r="D34" s="79"/>
      <c r="E34" s="90"/>
      <c r="F34" s="164" t="str">
        <f>IF($N$44=TRUE,"W12","")</f>
        <v>W12</v>
      </c>
      <c r="G34" s="80"/>
      <c r="H34" s="44"/>
      <c r="I34" s="57"/>
      <c r="J34" s="130"/>
      <c r="K34" s="57"/>
      <c r="L34" s="76"/>
      <c r="M34" s="108"/>
      <c r="N34" s="174">
        <f>'Протокол змагань'!J30</f>
        <v>2</v>
      </c>
      <c r="O34" s="103" t="str">
        <f>'Протокол змагань'!G30</f>
        <v>Вет.</v>
      </c>
      <c r="P34" s="94"/>
      <c r="Q34" s="106">
        <f>IF($N$43=TRUE,Q27+1,"")</f>
        <v>20</v>
      </c>
      <c r="R34" s="116" t="str">
        <f>'Протокол змагань'!J22</f>
        <v>Н/Я</v>
      </c>
      <c r="S34" s="92" t="str">
        <f>'Протокол змагань'!G22</f>
        <v>ПО</v>
      </c>
      <c r="T34" s="6"/>
    </row>
    <row r="35" spans="1:20" ht="19.5" customHeight="1" thickBot="1">
      <c r="A35" s="85"/>
      <c r="B35" s="77">
        <f>IF($N$43=TRUE,B31+1,"")</f>
        <v>8</v>
      </c>
      <c r="C35" s="78"/>
      <c r="D35" s="73" t="str">
        <f>'Протокол змагань'!G18</f>
        <v>АМ</v>
      </c>
      <c r="E35" s="166">
        <f>'Протокол змагань'!J18</f>
        <v>2</v>
      </c>
      <c r="F35" s="44"/>
      <c r="G35" s="80"/>
      <c r="H35" s="46"/>
      <c r="I35" s="57"/>
      <c r="J35" s="130"/>
      <c r="K35" s="57"/>
      <c r="L35" s="76"/>
      <c r="M35" s="71"/>
      <c r="N35" s="70"/>
      <c r="O35" s="165" t="str">
        <f>IF($N$44=TRUE,"W20","")</f>
        <v>W20</v>
      </c>
      <c r="P35" s="94"/>
      <c r="Q35" s="71"/>
      <c r="R35" s="57"/>
      <c r="S35" s="164" t="str">
        <f>IF($N$44=TRUE,"L8","")</f>
        <v>L8</v>
      </c>
      <c r="T35" s="6"/>
    </row>
    <row r="36" spans="1:20" ht="19.5" customHeight="1" thickBot="1">
      <c r="A36" s="85">
        <f>IF($N$44=TRUE,15,"")</f>
        <v>15</v>
      </c>
      <c r="B36" s="73" t="str">
        <f>'Протокол змагань'!G14</f>
        <v>ПО</v>
      </c>
      <c r="C36" s="86" t="str">
        <f>'Протокол змагань'!J14</f>
        <v>Н/Я</v>
      </c>
      <c r="D36" s="164" t="str">
        <f>IF($N$44=TRUE,"W8","")</f>
        <v>W8</v>
      </c>
      <c r="E36" s="131"/>
      <c r="F36" s="71"/>
      <c r="G36" s="55" t="s">
        <v>11</v>
      </c>
      <c r="H36" s="44"/>
      <c r="I36" s="57"/>
      <c r="J36" s="130"/>
      <c r="K36" s="57"/>
      <c r="L36" s="83"/>
      <c r="M36" s="71"/>
      <c r="N36" s="55" t="s">
        <v>10</v>
      </c>
      <c r="O36" s="99"/>
      <c r="P36" s="100">
        <f>'Протокол змагань'!J26</f>
        <v>2</v>
      </c>
      <c r="Q36" s="92" t="str">
        <f>'Протокол змагань'!G26</f>
        <v>Вет.</v>
      </c>
      <c r="R36" s="70"/>
      <c r="S36" s="71"/>
      <c r="T36" s="6"/>
    </row>
    <row r="37" spans="1:19" ht="19.5" customHeight="1">
      <c r="A37" s="85"/>
      <c r="B37" s="44"/>
      <c r="C37" s="45"/>
      <c r="D37" s="88"/>
      <c r="E37" s="131"/>
      <c r="F37" s="44"/>
      <c r="G37" s="80"/>
      <c r="H37" s="44"/>
      <c r="I37" s="57"/>
      <c r="J37" s="130"/>
      <c r="K37" s="57"/>
      <c r="L37" s="83"/>
      <c r="M37" s="71"/>
      <c r="N37" s="70"/>
      <c r="O37" s="71"/>
      <c r="P37" s="70"/>
      <c r="Q37" s="164" t="str">
        <f>IF($N$44=TRUE,"L9","")</f>
        <v>L9</v>
      </c>
      <c r="R37" s="70"/>
      <c r="S37" s="71"/>
    </row>
    <row r="38" spans="1:19" ht="19.5" customHeight="1">
      <c r="A38" s="132"/>
      <c r="B38" s="44"/>
      <c r="C38" s="45"/>
      <c r="D38" s="56"/>
      <c r="E38" s="131"/>
      <c r="G38" s="133"/>
      <c r="H38" s="44"/>
      <c r="I38" s="134"/>
      <c r="J38" s="130"/>
      <c r="K38" s="57"/>
      <c r="L38" s="75"/>
      <c r="M38" s="235" t="s">
        <v>121</v>
      </c>
      <c r="N38" s="236"/>
      <c r="O38" s="235" t="s">
        <v>120</v>
      </c>
      <c r="P38" s="237"/>
      <c r="Q38" s="235" t="s">
        <v>118</v>
      </c>
      <c r="R38" s="237"/>
      <c r="S38" s="238" t="s">
        <v>117</v>
      </c>
    </row>
    <row r="39" spans="1:19" ht="19.5" customHeight="1">
      <c r="A39" s="132"/>
      <c r="B39" s="44"/>
      <c r="C39" s="45"/>
      <c r="D39" s="56"/>
      <c r="E39" s="131"/>
      <c r="F39" s="44"/>
      <c r="G39" s="133"/>
      <c r="H39" s="44"/>
      <c r="I39" s="134"/>
      <c r="J39" s="55"/>
      <c r="K39" s="57"/>
      <c r="L39" s="75"/>
      <c r="M39" s="135"/>
      <c r="N39" s="57"/>
      <c r="O39" s="56"/>
      <c r="P39" s="57"/>
      <c r="Q39" s="56"/>
      <c r="R39" s="57"/>
      <c r="S39" s="56"/>
    </row>
    <row r="40" spans="1:19" ht="19.5" customHeight="1">
      <c r="A40" s="132"/>
      <c r="C40" s="136" t="s">
        <v>8</v>
      </c>
      <c r="D40" s="60"/>
      <c r="E40" s="46"/>
      <c r="F40" s="47"/>
      <c r="G40" s="137" t="s">
        <v>100</v>
      </c>
      <c r="H40" s="63"/>
      <c r="I40" s="56"/>
      <c r="J40" s="138"/>
      <c r="K40" s="44"/>
      <c r="L40" s="136" t="s">
        <v>9</v>
      </c>
      <c r="M40" s="44"/>
      <c r="N40" s="134"/>
      <c r="O40" s="57"/>
      <c r="P40" s="137" t="s">
        <v>50</v>
      </c>
      <c r="Q40" s="57"/>
      <c r="R40" s="57"/>
      <c r="S40" s="56"/>
    </row>
    <row r="41" spans="1:15" ht="19.5" customHeight="1">
      <c r="A41" s="9"/>
      <c r="B41" s="13"/>
      <c r="G41" s="39"/>
      <c r="H41" s="14"/>
      <c r="I41" s="28"/>
      <c r="J41" s="13"/>
      <c r="K41" s="24"/>
      <c r="L41" s="13"/>
      <c r="M41" s="23"/>
      <c r="N41" s="17"/>
      <c r="O41" s="2"/>
    </row>
    <row r="42" spans="1:15" ht="25.5">
      <c r="A42" s="9"/>
      <c r="B42" s="13"/>
      <c r="H42" s="13"/>
      <c r="I42" s="28"/>
      <c r="J42" s="13"/>
      <c r="K42" s="24"/>
      <c r="L42" s="13"/>
      <c r="M42" s="23"/>
      <c r="O42" s="23"/>
    </row>
    <row r="43" spans="3:14" ht="25.5">
      <c r="C43" s="38"/>
      <c r="D43" s="12"/>
      <c r="E43" s="40"/>
      <c r="H43" s="13"/>
      <c r="I43" s="23"/>
      <c r="J43" s="5"/>
      <c r="L43" s="5"/>
      <c r="M43" s="36"/>
      <c r="N43" s="25" t="b">
        <v>1</v>
      </c>
    </row>
    <row r="44" spans="1:14" ht="25.5">
      <c r="A44" s="8"/>
      <c r="B44" s="13"/>
      <c r="C44" s="38"/>
      <c r="D44" s="12"/>
      <c r="E44" s="40"/>
      <c r="F44" s="13"/>
      <c r="G44" s="42"/>
      <c r="H44" s="13"/>
      <c r="I44" s="24"/>
      <c r="J44" s="5"/>
      <c r="L44" s="5"/>
      <c r="M44" s="36"/>
      <c r="N44" s="25" t="b">
        <v>1</v>
      </c>
    </row>
  </sheetData>
  <sheetProtection/>
  <mergeCells count="3">
    <mergeCell ref="I12:J12"/>
    <mergeCell ref="I27:J27"/>
    <mergeCell ref="I10:J10"/>
  </mergeCells>
  <printOptions/>
  <pageMargins left="0.2362204724409449" right="0.2362204724409449" top="0.4330708661417323" bottom="0.4724409448818898" header="0.31496062992125984" footer="0.31496062992125984"/>
  <pageSetup fitToHeight="1" fitToWidth="1" horizontalDpi="600" verticalDpi="600" orientation="landscape" paperSize="8" scale="87" r:id="rId3"/>
  <headerFooter alignWithMargins="0">
    <oddFooter>&amp;L&amp;8Tournament Bracket Template by Vertex42.com&amp;R&amp;8© 2012 Vertex42 LLC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view="pageLayout" zoomScale="70" zoomScaleNormal="70" zoomScalePageLayoutView="70" workbookViewId="0" topLeftCell="A1">
      <selection activeCell="I35" sqref="I35:J36"/>
    </sheetView>
  </sheetViews>
  <sheetFormatPr defaultColWidth="8.7109375" defaultRowHeight="15"/>
  <cols>
    <col min="1" max="1" width="2.421875" style="18" customWidth="1"/>
    <col min="2" max="2" width="7.7109375" style="18" customWidth="1"/>
    <col min="3" max="4" width="9.57421875" style="3" customWidth="1"/>
    <col min="5" max="5" width="6.140625" style="16" customWidth="1"/>
    <col min="6" max="7" width="19.28125" style="3" customWidth="1"/>
    <col min="8" max="8" width="6.140625" style="3" customWidth="1"/>
    <col min="9" max="10" width="12.28125" style="3" customWidth="1"/>
    <col min="11" max="16384" width="8.7109375" style="18" customWidth="1"/>
  </cols>
  <sheetData>
    <row r="1" spans="3:10" ht="17.25" customHeight="1">
      <c r="C1" s="260" t="s">
        <v>114</v>
      </c>
      <c r="D1" s="260"/>
      <c r="E1" s="260"/>
      <c r="F1" s="260"/>
      <c r="G1" s="260"/>
      <c r="H1" s="260"/>
      <c r="I1" s="260"/>
      <c r="J1" s="260"/>
    </row>
    <row r="2" spans="3:10" ht="17.25" customHeight="1">
      <c r="C2" s="260" t="s">
        <v>104</v>
      </c>
      <c r="D2" s="260"/>
      <c r="E2" s="260"/>
      <c r="F2" s="260"/>
      <c r="G2" s="260"/>
      <c r="H2" s="260"/>
      <c r="I2" s="260"/>
      <c r="J2" s="260"/>
    </row>
    <row r="3" spans="3:10" ht="23.25" customHeight="1">
      <c r="C3" s="261" t="s">
        <v>49</v>
      </c>
      <c r="D3" s="261"/>
      <c r="E3" s="261"/>
      <c r="F3" s="261"/>
      <c r="G3" s="261"/>
      <c r="H3" s="261"/>
      <c r="I3" s="261"/>
      <c r="J3" s="261"/>
    </row>
    <row r="4" spans="3:10" ht="15" customHeight="1">
      <c r="C4" s="249" t="s">
        <v>5</v>
      </c>
      <c r="D4" s="249"/>
      <c r="E4" s="249"/>
      <c r="F4" s="249"/>
      <c r="G4" s="249"/>
      <c r="H4" s="249"/>
      <c r="I4" s="249"/>
      <c r="J4" s="249"/>
    </row>
    <row r="5" spans="2:10" ht="15.75" thickBot="1">
      <c r="B5" s="156" t="s">
        <v>35</v>
      </c>
      <c r="E5" s="3"/>
      <c r="I5" s="19"/>
      <c r="J5" s="161" t="s">
        <v>115</v>
      </c>
    </row>
    <row r="6" spans="2:10" ht="16.5" customHeight="1" thickBot="1">
      <c r="B6" s="4" t="s">
        <v>109</v>
      </c>
      <c r="C6" s="4" t="s">
        <v>0</v>
      </c>
      <c r="D6" s="200" t="s">
        <v>1</v>
      </c>
      <c r="E6" s="262" t="s">
        <v>2</v>
      </c>
      <c r="F6" s="263"/>
      <c r="G6" s="262" t="s">
        <v>3</v>
      </c>
      <c r="H6" s="263"/>
      <c r="I6" s="258" t="s">
        <v>4</v>
      </c>
      <c r="J6" s="259"/>
    </row>
    <row r="7" spans="2:10" ht="20.25" customHeight="1">
      <c r="B7" s="253" t="s">
        <v>105</v>
      </c>
      <c r="C7" s="179">
        <v>1</v>
      </c>
      <c r="D7" s="201">
        <v>0.6458333333333334</v>
      </c>
      <c r="E7" s="187">
        <v>1</v>
      </c>
      <c r="F7" s="193" t="s">
        <v>28</v>
      </c>
      <c r="G7" s="194" t="s">
        <v>15</v>
      </c>
      <c r="H7" s="188">
        <v>16</v>
      </c>
      <c r="I7" s="180">
        <v>2</v>
      </c>
      <c r="J7" s="181">
        <v>0</v>
      </c>
    </row>
    <row r="8" spans="2:10" s="27" customFormat="1" ht="20.25" customHeight="1">
      <c r="B8" s="254"/>
      <c r="C8" s="26">
        <v>2</v>
      </c>
      <c r="D8" s="203">
        <v>0.6666666666666666</v>
      </c>
      <c r="E8" s="171">
        <v>8</v>
      </c>
      <c r="F8" s="195" t="s">
        <v>27</v>
      </c>
      <c r="G8" s="196" t="s">
        <v>23</v>
      </c>
      <c r="H8" s="167">
        <v>9</v>
      </c>
      <c r="I8" s="162">
        <v>2</v>
      </c>
      <c r="J8" s="163">
        <v>0</v>
      </c>
    </row>
    <row r="9" spans="2:10" s="27" customFormat="1" ht="20.25" customHeight="1">
      <c r="B9" s="254"/>
      <c r="C9" s="26">
        <v>3</v>
      </c>
      <c r="D9" s="204">
        <v>0.6875</v>
      </c>
      <c r="E9" s="171">
        <v>5</v>
      </c>
      <c r="F9" s="195" t="s">
        <v>25</v>
      </c>
      <c r="G9" s="196" t="s">
        <v>37</v>
      </c>
      <c r="H9" s="167">
        <v>12</v>
      </c>
      <c r="I9" s="162">
        <v>2</v>
      </c>
      <c r="J9" s="163">
        <v>0</v>
      </c>
    </row>
    <row r="10" spans="2:10" s="27" customFormat="1" ht="20.25" customHeight="1">
      <c r="B10" s="254"/>
      <c r="C10" s="26">
        <v>4</v>
      </c>
      <c r="D10" s="205">
        <v>0.708333333333333</v>
      </c>
      <c r="E10" s="171">
        <v>4</v>
      </c>
      <c r="F10" s="195" t="s">
        <v>18</v>
      </c>
      <c r="G10" s="196" t="s">
        <v>20</v>
      </c>
      <c r="H10" s="167">
        <v>13</v>
      </c>
      <c r="I10" s="162">
        <v>2</v>
      </c>
      <c r="J10" s="163">
        <v>0</v>
      </c>
    </row>
    <row r="11" spans="2:10" s="27" customFormat="1" ht="20.25" customHeight="1">
      <c r="B11" s="254"/>
      <c r="C11" s="26">
        <v>5</v>
      </c>
      <c r="D11" s="203">
        <v>0.729166666666666</v>
      </c>
      <c r="E11" s="171">
        <v>3</v>
      </c>
      <c r="F11" s="195" t="s">
        <v>21</v>
      </c>
      <c r="G11" s="196" t="s">
        <v>82</v>
      </c>
      <c r="H11" s="167">
        <v>14</v>
      </c>
      <c r="I11" s="162">
        <v>1</v>
      </c>
      <c r="J11" s="163">
        <v>2</v>
      </c>
    </row>
    <row r="12" spans="2:10" s="27" customFormat="1" ht="20.25" customHeight="1">
      <c r="B12" s="254"/>
      <c r="C12" s="26">
        <v>6</v>
      </c>
      <c r="D12" s="205">
        <v>0.749999999999999</v>
      </c>
      <c r="E12" s="171">
        <v>6</v>
      </c>
      <c r="F12" s="195" t="s">
        <v>22</v>
      </c>
      <c r="G12" s="196" t="s">
        <v>84</v>
      </c>
      <c r="H12" s="168">
        <v>11</v>
      </c>
      <c r="I12" s="162">
        <v>2</v>
      </c>
      <c r="J12" s="163">
        <v>0</v>
      </c>
    </row>
    <row r="13" spans="2:10" s="27" customFormat="1" ht="20.25" customHeight="1">
      <c r="B13" s="254"/>
      <c r="C13" s="26">
        <v>7</v>
      </c>
      <c r="D13" s="203">
        <v>0.770833333333333</v>
      </c>
      <c r="E13" s="171">
        <v>7</v>
      </c>
      <c r="F13" s="195" t="s">
        <v>19</v>
      </c>
      <c r="G13" s="196" t="s">
        <v>24</v>
      </c>
      <c r="H13" s="169">
        <v>10</v>
      </c>
      <c r="I13" s="162">
        <v>0</v>
      </c>
      <c r="J13" s="163">
        <v>2</v>
      </c>
    </row>
    <row r="14" spans="2:10" s="27" customFormat="1" ht="20.25" customHeight="1" thickBot="1">
      <c r="B14" s="255"/>
      <c r="C14" s="182">
        <v>8</v>
      </c>
      <c r="D14" s="202">
        <v>0.791666666666666</v>
      </c>
      <c r="E14" s="189">
        <v>2</v>
      </c>
      <c r="F14" s="197" t="s">
        <v>26</v>
      </c>
      <c r="G14" s="198" t="s">
        <v>102</v>
      </c>
      <c r="H14" s="186">
        <v>15</v>
      </c>
      <c r="I14" s="162" t="s">
        <v>111</v>
      </c>
      <c r="J14" s="163" t="s">
        <v>112</v>
      </c>
    </row>
    <row r="15" spans="2:10" s="27" customFormat="1" ht="20.25" customHeight="1">
      <c r="B15" s="253" t="s">
        <v>110</v>
      </c>
      <c r="C15" s="179">
        <v>9</v>
      </c>
      <c r="D15" s="201">
        <v>0.6458333333333334</v>
      </c>
      <c r="E15" s="187" t="s">
        <v>86</v>
      </c>
      <c r="F15" s="193" t="s">
        <v>28</v>
      </c>
      <c r="G15" s="194" t="s">
        <v>27</v>
      </c>
      <c r="H15" s="188" t="s">
        <v>87</v>
      </c>
      <c r="I15" s="210">
        <v>2</v>
      </c>
      <c r="J15" s="211">
        <v>0</v>
      </c>
    </row>
    <row r="16" spans="2:10" s="27" customFormat="1" ht="20.25" customHeight="1">
      <c r="B16" s="254"/>
      <c r="C16" s="26">
        <v>10</v>
      </c>
      <c r="D16" s="203">
        <v>0.6666666666666666</v>
      </c>
      <c r="E16" s="171" t="s">
        <v>88</v>
      </c>
      <c r="F16" s="195" t="s">
        <v>25</v>
      </c>
      <c r="G16" s="199" t="s">
        <v>18</v>
      </c>
      <c r="H16" s="169" t="s">
        <v>89</v>
      </c>
      <c r="I16" s="206">
        <v>0</v>
      </c>
      <c r="J16" s="207">
        <v>2</v>
      </c>
    </row>
    <row r="17" spans="2:10" ht="20.25" customHeight="1">
      <c r="B17" s="254"/>
      <c r="C17" s="26">
        <v>11</v>
      </c>
      <c r="D17" s="204">
        <v>0.6875</v>
      </c>
      <c r="E17" s="170" t="s">
        <v>90</v>
      </c>
      <c r="F17" s="195" t="s">
        <v>82</v>
      </c>
      <c r="G17" s="199" t="s">
        <v>22</v>
      </c>
      <c r="H17" s="167" t="s">
        <v>91</v>
      </c>
      <c r="I17" s="206">
        <v>1</v>
      </c>
      <c r="J17" s="207">
        <v>2</v>
      </c>
    </row>
    <row r="18" spans="2:10" ht="20.25" customHeight="1">
      <c r="B18" s="254"/>
      <c r="C18" s="35">
        <v>12</v>
      </c>
      <c r="D18" s="205">
        <v>0.708333333333333</v>
      </c>
      <c r="E18" s="170" t="s">
        <v>92</v>
      </c>
      <c r="F18" s="195" t="s">
        <v>24</v>
      </c>
      <c r="G18" s="199" t="s">
        <v>26</v>
      </c>
      <c r="H18" s="167" t="s">
        <v>93</v>
      </c>
      <c r="I18" s="206">
        <v>0</v>
      </c>
      <c r="J18" s="207">
        <v>2</v>
      </c>
    </row>
    <row r="19" spans="2:10" ht="20.25" customHeight="1">
      <c r="B19" s="254"/>
      <c r="C19" s="26">
        <v>13</v>
      </c>
      <c r="D19" s="203" t="s">
        <v>15</v>
      </c>
      <c r="E19" s="170" t="s">
        <v>52</v>
      </c>
      <c r="F19" s="195" t="s">
        <v>15</v>
      </c>
      <c r="G19" s="199" t="s">
        <v>23</v>
      </c>
      <c r="H19" s="167" t="s">
        <v>94</v>
      </c>
      <c r="I19" s="206" t="s">
        <v>15</v>
      </c>
      <c r="J19" s="207" t="s">
        <v>111</v>
      </c>
    </row>
    <row r="20" spans="2:10" ht="20.25" customHeight="1">
      <c r="B20" s="254"/>
      <c r="C20" s="26">
        <v>14</v>
      </c>
      <c r="D20" s="203">
        <v>0.7291666666666666</v>
      </c>
      <c r="E20" s="171" t="s">
        <v>95</v>
      </c>
      <c r="F20" s="195" t="s">
        <v>37</v>
      </c>
      <c r="G20" s="199" t="s">
        <v>20</v>
      </c>
      <c r="H20" s="169" t="s">
        <v>96</v>
      </c>
      <c r="I20" s="206">
        <v>2</v>
      </c>
      <c r="J20" s="207">
        <v>1</v>
      </c>
    </row>
    <row r="21" spans="2:10" ht="20.25" customHeight="1">
      <c r="B21" s="254"/>
      <c r="C21" s="26">
        <v>15</v>
      </c>
      <c r="D21" s="203">
        <v>0.75</v>
      </c>
      <c r="E21" s="170" t="s">
        <v>97</v>
      </c>
      <c r="F21" s="195" t="s">
        <v>21</v>
      </c>
      <c r="G21" s="199" t="s">
        <v>84</v>
      </c>
      <c r="H21" s="167" t="s">
        <v>98</v>
      </c>
      <c r="I21" s="206">
        <v>2</v>
      </c>
      <c r="J21" s="207">
        <v>0</v>
      </c>
    </row>
    <row r="22" spans="2:10" ht="20.25" customHeight="1" thickBot="1">
      <c r="B22" s="255"/>
      <c r="C22" s="182">
        <v>16</v>
      </c>
      <c r="D22" s="205">
        <v>0.770833333333333</v>
      </c>
      <c r="E22" s="190" t="s">
        <v>99</v>
      </c>
      <c r="F22" s="197" t="s">
        <v>19</v>
      </c>
      <c r="G22" s="199" t="s">
        <v>102</v>
      </c>
      <c r="H22" s="186" t="s">
        <v>85</v>
      </c>
      <c r="I22" s="208" t="s">
        <v>111</v>
      </c>
      <c r="J22" s="209" t="s">
        <v>112</v>
      </c>
    </row>
    <row r="23" spans="2:10" ht="20.25" customHeight="1">
      <c r="B23" s="253" t="s">
        <v>106</v>
      </c>
      <c r="C23" s="179">
        <v>17</v>
      </c>
      <c r="D23" s="201">
        <v>0.6458333333333334</v>
      </c>
      <c r="E23" s="191" t="s">
        <v>57</v>
      </c>
      <c r="F23" s="212" t="s">
        <v>23</v>
      </c>
      <c r="G23" s="213" t="s">
        <v>24</v>
      </c>
      <c r="H23" s="188" t="s">
        <v>54</v>
      </c>
      <c r="I23" s="226">
        <v>0</v>
      </c>
      <c r="J23" s="181">
        <v>2</v>
      </c>
    </row>
    <row r="24" spans="2:10" ht="20.25" customHeight="1">
      <c r="B24" s="254"/>
      <c r="C24" s="26">
        <v>18</v>
      </c>
      <c r="D24" s="203">
        <v>0.6666666666666666</v>
      </c>
      <c r="E24" s="172" t="s">
        <v>58</v>
      </c>
      <c r="F24" s="214" t="s">
        <v>37</v>
      </c>
      <c r="G24" s="215" t="s">
        <v>82</v>
      </c>
      <c r="H24" s="167" t="s">
        <v>55</v>
      </c>
      <c r="I24" s="227">
        <v>2</v>
      </c>
      <c r="J24" s="163">
        <v>0</v>
      </c>
    </row>
    <row r="25" spans="2:10" ht="20.25" customHeight="1">
      <c r="B25" s="254"/>
      <c r="C25" s="26">
        <v>19</v>
      </c>
      <c r="D25" s="204">
        <v>0.6875</v>
      </c>
      <c r="E25" s="172" t="s">
        <v>59</v>
      </c>
      <c r="F25" s="214" t="s">
        <v>21</v>
      </c>
      <c r="G25" s="215" t="s">
        <v>25</v>
      </c>
      <c r="H25" s="167" t="s">
        <v>56</v>
      </c>
      <c r="I25" s="227">
        <v>0</v>
      </c>
      <c r="J25" s="163">
        <v>2</v>
      </c>
    </row>
    <row r="26" spans="2:10" ht="20.25" customHeight="1">
      <c r="B26" s="254"/>
      <c r="C26" s="26">
        <v>20</v>
      </c>
      <c r="D26" s="205">
        <v>0.708333333333333</v>
      </c>
      <c r="E26" s="172" t="s">
        <v>60</v>
      </c>
      <c r="F26" s="214" t="s">
        <v>19</v>
      </c>
      <c r="G26" s="215" t="s">
        <v>27</v>
      </c>
      <c r="H26" s="167" t="s">
        <v>53</v>
      </c>
      <c r="I26" s="227">
        <v>0</v>
      </c>
      <c r="J26" s="163">
        <v>2</v>
      </c>
    </row>
    <row r="27" spans="2:10" ht="20.25" customHeight="1">
      <c r="B27" s="254"/>
      <c r="C27" s="26">
        <v>21</v>
      </c>
      <c r="D27" s="203">
        <v>0.729166666666666</v>
      </c>
      <c r="E27" s="172" t="s">
        <v>61</v>
      </c>
      <c r="F27" s="214" t="s">
        <v>28</v>
      </c>
      <c r="G27" s="215" t="s">
        <v>18</v>
      </c>
      <c r="H27" s="167" t="s">
        <v>62</v>
      </c>
      <c r="I27" s="227">
        <v>2</v>
      </c>
      <c r="J27" s="163">
        <v>0</v>
      </c>
    </row>
    <row r="28" spans="2:10" ht="20.25" customHeight="1" thickBot="1">
      <c r="B28" s="255"/>
      <c r="C28" s="182">
        <v>22</v>
      </c>
      <c r="D28" s="205">
        <v>0.749999999999999</v>
      </c>
      <c r="E28" s="185" t="s">
        <v>63</v>
      </c>
      <c r="F28" s="216" t="s">
        <v>22</v>
      </c>
      <c r="G28" s="217" t="s">
        <v>26</v>
      </c>
      <c r="H28" s="192" t="s">
        <v>64</v>
      </c>
      <c r="I28" s="228">
        <v>0</v>
      </c>
      <c r="J28" s="229">
        <v>2</v>
      </c>
    </row>
    <row r="29" spans="2:10" ht="20.25" customHeight="1">
      <c r="B29" s="253" t="s">
        <v>107</v>
      </c>
      <c r="C29" s="179">
        <v>23</v>
      </c>
      <c r="D29" s="201">
        <v>0.625</v>
      </c>
      <c r="E29" s="191" t="s">
        <v>65</v>
      </c>
      <c r="F29" s="220" t="s">
        <v>24</v>
      </c>
      <c r="G29" s="221" t="s">
        <v>37</v>
      </c>
      <c r="H29" s="188" t="s">
        <v>66</v>
      </c>
      <c r="I29" s="226">
        <v>0</v>
      </c>
      <c r="J29" s="181">
        <v>2</v>
      </c>
    </row>
    <row r="30" spans="2:10" ht="20.25" customHeight="1">
      <c r="B30" s="254"/>
      <c r="C30" s="26">
        <v>24</v>
      </c>
      <c r="D30" s="218">
        <v>0.6458333333333334</v>
      </c>
      <c r="E30" s="219" t="s">
        <v>67</v>
      </c>
      <c r="F30" s="222" t="s">
        <v>25</v>
      </c>
      <c r="G30" s="223" t="s">
        <v>27</v>
      </c>
      <c r="H30" s="169" t="s">
        <v>68</v>
      </c>
      <c r="I30" s="227">
        <v>1</v>
      </c>
      <c r="J30" s="163">
        <v>2</v>
      </c>
    </row>
    <row r="31" spans="2:10" ht="20.25" customHeight="1">
      <c r="B31" s="254"/>
      <c r="C31" s="26">
        <v>25</v>
      </c>
      <c r="D31" s="203">
        <v>0.666666666666667</v>
      </c>
      <c r="E31" s="173" t="s">
        <v>70</v>
      </c>
      <c r="F31" s="222" t="s">
        <v>22</v>
      </c>
      <c r="G31" s="223" t="s">
        <v>37</v>
      </c>
      <c r="H31" s="167" t="s">
        <v>69</v>
      </c>
      <c r="I31" s="227">
        <v>2</v>
      </c>
      <c r="J31" s="163">
        <v>0</v>
      </c>
    </row>
    <row r="32" spans="2:10" ht="20.25" customHeight="1">
      <c r="B32" s="254"/>
      <c r="C32" s="26">
        <v>26</v>
      </c>
      <c r="D32" s="203">
        <v>0.6875</v>
      </c>
      <c r="E32" s="172" t="s">
        <v>71</v>
      </c>
      <c r="F32" s="222" t="s">
        <v>18</v>
      </c>
      <c r="G32" s="223" t="s">
        <v>27</v>
      </c>
      <c r="H32" s="167" t="s">
        <v>72</v>
      </c>
      <c r="I32" s="227">
        <v>0</v>
      </c>
      <c r="J32" s="163">
        <v>2</v>
      </c>
    </row>
    <row r="33" spans="2:10" ht="20.25" customHeight="1">
      <c r="B33" s="254"/>
      <c r="C33" s="26">
        <v>27</v>
      </c>
      <c r="D33" s="202">
        <v>0.7083333333333334</v>
      </c>
      <c r="E33" s="173" t="s">
        <v>73</v>
      </c>
      <c r="F33" s="222" t="s">
        <v>28</v>
      </c>
      <c r="G33" s="223" t="s">
        <v>22</v>
      </c>
      <c r="H33" s="167" t="s">
        <v>74</v>
      </c>
      <c r="I33" s="227">
        <v>2</v>
      </c>
      <c r="J33" s="163">
        <v>0</v>
      </c>
    </row>
    <row r="34" spans="2:10" ht="20.25" customHeight="1" thickBot="1">
      <c r="B34" s="255"/>
      <c r="C34" s="182">
        <v>28</v>
      </c>
      <c r="D34" s="203">
        <v>0.729166666666667</v>
      </c>
      <c r="E34" s="185" t="s">
        <v>75</v>
      </c>
      <c r="F34" s="224" t="s">
        <v>26</v>
      </c>
      <c r="G34" s="225" t="s">
        <v>27</v>
      </c>
      <c r="H34" s="186" t="s">
        <v>76</v>
      </c>
      <c r="I34" s="228">
        <v>0</v>
      </c>
      <c r="J34" s="229">
        <v>2</v>
      </c>
    </row>
    <row r="35" spans="2:10" ht="32.25" customHeight="1">
      <c r="B35" s="256" t="s">
        <v>108</v>
      </c>
      <c r="C35" s="230">
        <v>29</v>
      </c>
      <c r="D35" s="232">
        <v>0.7083333333333334</v>
      </c>
      <c r="E35" s="191" t="s">
        <v>77</v>
      </c>
      <c r="F35" s="220" t="s">
        <v>22</v>
      </c>
      <c r="G35" s="221" t="s">
        <v>26</v>
      </c>
      <c r="H35" s="188" t="s">
        <v>78</v>
      </c>
      <c r="I35" s="226">
        <v>0</v>
      </c>
      <c r="J35" s="181">
        <v>2</v>
      </c>
    </row>
    <row r="36" spans="2:10" ht="32.25" customHeight="1" thickBot="1">
      <c r="B36" s="257"/>
      <c r="C36" s="231">
        <v>30</v>
      </c>
      <c r="D36" s="233">
        <v>0.75</v>
      </c>
      <c r="E36" s="185" t="s">
        <v>79</v>
      </c>
      <c r="F36" s="224" t="s">
        <v>28</v>
      </c>
      <c r="G36" s="225" t="s">
        <v>27</v>
      </c>
      <c r="H36" s="186" t="s">
        <v>80</v>
      </c>
      <c r="I36" s="228">
        <v>2</v>
      </c>
      <c r="J36" s="229">
        <v>0</v>
      </c>
    </row>
    <row r="37" spans="3:10" ht="16.5" customHeight="1">
      <c r="C37" s="31"/>
      <c r="D37" s="33" t="s">
        <v>11</v>
      </c>
      <c r="E37" s="32"/>
      <c r="F37" s="22"/>
      <c r="G37" s="30"/>
      <c r="H37" s="30"/>
      <c r="I37" s="33" t="s">
        <v>12</v>
      </c>
      <c r="J37" s="34"/>
    </row>
    <row r="38" spans="3:10" s="30" customFormat="1" ht="18.75">
      <c r="C38" s="10" t="s">
        <v>8</v>
      </c>
      <c r="D38" s="10"/>
      <c r="E38" s="15"/>
      <c r="F38" s="10"/>
      <c r="G38" s="18"/>
      <c r="H38" s="18"/>
      <c r="I38" s="142" t="s">
        <v>103</v>
      </c>
      <c r="J38" s="20"/>
    </row>
    <row r="39" spans="3:10" ht="10.5" customHeight="1">
      <c r="C39" s="10"/>
      <c r="D39" s="10"/>
      <c r="E39" s="15"/>
      <c r="F39" s="10"/>
      <c r="G39" s="29"/>
      <c r="H39" s="29"/>
      <c r="J39" s="21"/>
    </row>
    <row r="40" spans="3:9" s="3" customFormat="1" ht="18.75">
      <c r="C40" s="10" t="s">
        <v>29</v>
      </c>
      <c r="D40" s="10"/>
      <c r="E40" s="15"/>
      <c r="F40" s="10"/>
      <c r="I40" s="29" t="s">
        <v>50</v>
      </c>
    </row>
  </sheetData>
  <sheetProtection/>
  <mergeCells count="12">
    <mergeCell ref="I6:J6"/>
    <mergeCell ref="C1:J1"/>
    <mergeCell ref="C2:J2"/>
    <mergeCell ref="C3:J3"/>
    <mergeCell ref="C4:J4"/>
    <mergeCell ref="E6:F6"/>
    <mergeCell ref="G6:H6"/>
    <mergeCell ref="B7:B14"/>
    <mergeCell ref="B15:B22"/>
    <mergeCell ref="B23:B28"/>
    <mergeCell ref="B35:B36"/>
    <mergeCell ref="B29:B34"/>
  </mergeCells>
  <printOptions/>
  <pageMargins left="0.25" right="0.25" top="0.5" bottom="0.5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2016-10-31T23:16:18Z</cp:lastPrinted>
  <dcterms:created xsi:type="dcterms:W3CDTF">2006-09-28T05:33:49Z</dcterms:created>
  <dcterms:modified xsi:type="dcterms:W3CDTF">2017-11-09T23:03:14Z</dcterms:modified>
  <cp:category/>
  <cp:version/>
  <cp:contentType/>
  <cp:contentStatus/>
</cp:coreProperties>
</file>