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9720" windowHeight="8016" tabRatio="747" activeTab="0"/>
  </bookViews>
  <sheets>
    <sheet name="Командний протокол" sheetId="1" r:id="rId1"/>
    <sheet name="Розклад-результати" sheetId="2" r:id="rId2"/>
    <sheet name="Сітка змагань" sheetId="3" r:id="rId3"/>
    <sheet name="Список" sheetId="4" r:id="rId4"/>
  </sheets>
  <definedNames>
    <definedName name="valuevx">42.314159</definedName>
    <definedName name="_xlnm.Print_Area" localSheetId="2">'Сітка змагань'!$A$1:$N$66</definedName>
  </definedNames>
  <calcPr fullCalcOnLoad="1"/>
</workbook>
</file>

<file path=xl/sharedStrings.xml><?xml version="1.0" encoding="utf-8"?>
<sst xmlns="http://schemas.openxmlformats.org/spreadsheetml/2006/main" count="393" uniqueCount="202">
  <si>
    <t>Агро.</t>
  </si>
  <si>
    <t>АМ</t>
  </si>
  <si>
    <t>Екон.</t>
  </si>
  <si>
    <t>ЛСПГ</t>
  </si>
  <si>
    <t>В. Пархоменко</t>
  </si>
  <si>
    <t>Вет.</t>
  </si>
  <si>
    <t>Юрид.</t>
  </si>
  <si>
    <t>ЗВ</t>
  </si>
  <si>
    <t>ТВБ</t>
  </si>
  <si>
    <t>№ гри</t>
  </si>
  <si>
    <t>Дата</t>
  </si>
  <si>
    <t>Команда 2</t>
  </si>
  <si>
    <t>Результат</t>
  </si>
  <si>
    <t>-</t>
  </si>
  <si>
    <t>[42]</t>
  </si>
  <si>
    <t>L8</t>
  </si>
  <si>
    <t>L21</t>
  </si>
  <si>
    <t>L5</t>
  </si>
  <si>
    <t>L4</t>
  </si>
  <si>
    <t>L1</t>
  </si>
  <si>
    <t>L9</t>
  </si>
  <si>
    <t>L3</t>
  </si>
  <si>
    <t>L6</t>
  </si>
  <si>
    <t>L2</t>
  </si>
  <si>
    <t xml:space="preserve"> </t>
  </si>
  <si>
    <t>L7</t>
  </si>
  <si>
    <t>L16</t>
  </si>
  <si>
    <t>Зайняте
 місце</t>
  </si>
  <si>
    <t>Розклад та результати ігор</t>
  </si>
  <si>
    <t xml:space="preserve">Механіко-технологічний факультет </t>
  </si>
  <si>
    <t xml:space="preserve">ННІ лісового і садово-паркового господарства </t>
  </si>
  <si>
    <t xml:space="preserve">Факультет твариництва та водних біоресурсів </t>
  </si>
  <si>
    <t xml:space="preserve">Економічний факультет </t>
  </si>
  <si>
    <t xml:space="preserve">Факультет землевпорядкування </t>
  </si>
  <si>
    <t xml:space="preserve">Факультет ветеринарної медицини </t>
  </si>
  <si>
    <t xml:space="preserve">Юридичний факультет </t>
  </si>
  <si>
    <t xml:space="preserve">Факультет інформаційних технологій </t>
  </si>
  <si>
    <t xml:space="preserve">Агробіологічний факультет </t>
  </si>
  <si>
    <t>Сітка змагань</t>
  </si>
  <si>
    <t>МТ</t>
  </si>
  <si>
    <t>КД</t>
  </si>
  <si>
    <t>ІТ</t>
  </si>
  <si>
    <t>ХТтаУЯ</t>
  </si>
  <si>
    <t>Головний суддя</t>
  </si>
  <si>
    <t>Головний секретар</t>
  </si>
  <si>
    <t>W19</t>
  </si>
  <si>
    <t xml:space="preserve">L-переможений </t>
  </si>
  <si>
    <t xml:space="preserve">W-переможець </t>
  </si>
  <si>
    <t>Факультет захисту рослин, біотехнологій та екології</t>
  </si>
  <si>
    <t>59-та спартакіада студентів НУБіП України</t>
  </si>
  <si>
    <t xml:space="preserve">Факультет аграрного менеджменту </t>
  </si>
  <si>
    <t>Факультет харчових технологій та управління якістю продукції АПК</t>
  </si>
  <si>
    <t xml:space="preserve">Факультет конструювання та дизайну </t>
  </si>
  <si>
    <t>Д. Магльований</t>
  </si>
  <si>
    <t xml:space="preserve">W - переможець </t>
  </si>
  <si>
    <t xml:space="preserve">L - переможений </t>
  </si>
  <si>
    <t>2015-2016 навчального року</t>
  </si>
  <si>
    <t>59-та спартакіада студентів НУБіП України 2015 - 2016 навчального року</t>
  </si>
  <si>
    <t>ЗРБЕ</t>
  </si>
  <si>
    <t>9-12</t>
  </si>
  <si>
    <t>Ш А Х И</t>
  </si>
  <si>
    <t>1-3.03.2016 р.</t>
  </si>
  <si>
    <t>Навчальний корпус №5, аудиторія 19</t>
  </si>
  <si>
    <t>ГП</t>
  </si>
  <si>
    <t>Тур</t>
  </si>
  <si>
    <t>Гуманітарно-педагогічний факультет</t>
  </si>
  <si>
    <t>ЕАЕ</t>
  </si>
  <si>
    <t>ННІ енергетики, автоматики і енергозбереження</t>
  </si>
  <si>
    <t>В. Прохніч</t>
  </si>
  <si>
    <t>Секретар</t>
  </si>
  <si>
    <t xml:space="preserve">Протокол командної першості </t>
  </si>
  <si>
    <t>Ш а х и</t>
  </si>
  <si>
    <t xml:space="preserve"> МТ</t>
  </si>
  <si>
    <t xml:space="preserve">2+ </t>
  </si>
  <si>
    <t xml:space="preserve"> - </t>
  </si>
  <si>
    <t xml:space="preserve"> 2+ </t>
  </si>
  <si>
    <t>Тур 1</t>
  </si>
  <si>
    <t>Тур 2</t>
  </si>
  <si>
    <t>Тур 3</t>
  </si>
  <si>
    <t>Тур 4</t>
  </si>
  <si>
    <t>Тур 5</t>
  </si>
  <si>
    <t>Тур 6</t>
  </si>
  <si>
    <t>Тур 7</t>
  </si>
  <si>
    <t>L22</t>
  </si>
  <si>
    <t>1 м</t>
  </si>
  <si>
    <t>3 м</t>
  </si>
  <si>
    <t xml:space="preserve"> 7-8 м </t>
  </si>
  <si>
    <t xml:space="preserve"> 9-12 м </t>
  </si>
  <si>
    <t xml:space="preserve"> 13 м </t>
  </si>
  <si>
    <t xml:space="preserve"> 5-6 м </t>
  </si>
  <si>
    <t>1.03.2016</t>
  </si>
  <si>
    <t>2.03.2016</t>
  </si>
  <si>
    <t>3.03.2016</t>
  </si>
  <si>
    <t>Модифікована Сітка Winner's</t>
  </si>
  <si>
    <t xml:space="preserve"> 5-6 </t>
  </si>
  <si>
    <t xml:space="preserve"> 7-8 </t>
  </si>
  <si>
    <t>59-та спартакіада студентів НУБіП України
2015-2016 навчального року</t>
  </si>
  <si>
    <t>№ за жеребку-
ванням</t>
  </si>
  <si>
    <t>Скоро-
чення</t>
  </si>
  <si>
    <r>
      <t xml:space="preserve">Команда 1
</t>
    </r>
    <r>
      <rPr>
        <sz val="14"/>
        <rFont val="Verdana"/>
        <family val="2"/>
      </rPr>
      <t>(1-ша дошка - білі)</t>
    </r>
  </si>
  <si>
    <t xml:space="preserve">Ш а х и   </t>
  </si>
  <si>
    <t>Список учасників змагань</t>
  </si>
  <si>
    <t>Місце команди</t>
  </si>
  <si>
    <t>Прізвище, ім`я</t>
  </si>
  <si>
    <t>Курс</t>
  </si>
  <si>
    <t>Група</t>
  </si>
  <si>
    <t>Ж</t>
  </si>
  <si>
    <t>Аргіров Андрій</t>
  </si>
  <si>
    <t>Слободянюк Ярослав</t>
  </si>
  <si>
    <t>Киричук Тимур</t>
  </si>
  <si>
    <t>Рибак Роман</t>
  </si>
  <si>
    <t>Мацола Олександр</t>
  </si>
  <si>
    <t>Харченко Тарас</t>
  </si>
  <si>
    <t>Кулініч Олександр</t>
  </si>
  <si>
    <t>Колісник Максим</t>
  </si>
  <si>
    <t>Байталоха Андрій</t>
  </si>
  <si>
    <t>Фещенко Богдан</t>
  </si>
  <si>
    <t>Іщук Роман</t>
  </si>
  <si>
    <t>Федчук Богдана</t>
  </si>
  <si>
    <t>Оразбердиєв Ахмет</t>
  </si>
  <si>
    <t>Баранець Євгеній</t>
  </si>
  <si>
    <t>Ветріщенко Андрій</t>
  </si>
  <si>
    <t>Маринчак Артур</t>
  </si>
  <si>
    <t>ТВППТ</t>
  </si>
  <si>
    <t>Литвиненко Олег</t>
  </si>
  <si>
    <t>Семко Анатолій</t>
  </si>
  <si>
    <t>59-та спартакіада студентів НУБіП України  2015-2016 навчального року</t>
  </si>
  <si>
    <t>Агро</t>
  </si>
  <si>
    <t>Спеціаль-
ність</t>
  </si>
  <si>
    <t>Факуль-
тет</t>
  </si>
  <si>
    <t>Пальчик Владислав</t>
  </si>
  <si>
    <t>Петров Віталій</t>
  </si>
  <si>
    <t>Гомулько Яна</t>
  </si>
  <si>
    <t>1стн</t>
  </si>
  <si>
    <t>Метанчук Христина</t>
  </si>
  <si>
    <t>М2</t>
  </si>
  <si>
    <t>Гуменюк Євген</t>
  </si>
  <si>
    <t>ФіК</t>
  </si>
  <si>
    <t>ОіА</t>
  </si>
  <si>
    <t>Лобода Віталій</t>
  </si>
  <si>
    <t>ЕП</t>
  </si>
  <si>
    <t>Іванович Ярослава</t>
  </si>
  <si>
    <t>Моб</t>
  </si>
  <si>
    <t>М1</t>
  </si>
  <si>
    <t>Лесь Ярослав</t>
  </si>
  <si>
    <t>Маш</t>
  </si>
  <si>
    <t>Байда Юрій</t>
  </si>
  <si>
    <t>Булан Софія</t>
  </si>
  <si>
    <t>Гордєєв Павло</t>
  </si>
  <si>
    <t>Моргун Ольга</t>
  </si>
  <si>
    <t>1</t>
  </si>
  <si>
    <t>3</t>
  </si>
  <si>
    <t>2</t>
  </si>
  <si>
    <t>1,5</t>
  </si>
  <si>
    <t>2,5</t>
  </si>
  <si>
    <t xml:space="preserve">4 м </t>
  </si>
  <si>
    <t>2 м</t>
  </si>
  <si>
    <t>4</t>
  </si>
  <si>
    <t>0</t>
  </si>
  <si>
    <t>Скобцев Олексій</t>
  </si>
  <si>
    <t>Чарквіані Тенгизі</t>
  </si>
  <si>
    <t>Шпоняк Анастасія</t>
  </si>
  <si>
    <t>Шкрябін Гліб</t>
  </si>
  <si>
    <t>ЗЗБЕ</t>
  </si>
  <si>
    <t>Еко</t>
  </si>
  <si>
    <t>Біо</t>
  </si>
  <si>
    <t>Богаєвський Віталій</t>
  </si>
  <si>
    <t>Вет</t>
  </si>
  <si>
    <t>Ященко Юлія</t>
  </si>
  <si>
    <t>Глубоков Дмитро</t>
  </si>
  <si>
    <t>СП</t>
  </si>
  <si>
    <t>Філ</t>
  </si>
  <si>
    <t>Вегера Родіон</t>
  </si>
  <si>
    <t>Рудченко Софія</t>
  </si>
  <si>
    <t>Черевата Василиса</t>
  </si>
  <si>
    <t>Салтанюк Андрій</t>
  </si>
  <si>
    <t>Федорченко Андрій</t>
  </si>
  <si>
    <t>Власенко Олег</t>
  </si>
  <si>
    <t>Шишова Дарія</t>
  </si>
  <si>
    <t>ХТУЯ</t>
  </si>
  <si>
    <t>Самсоненко Олександр</t>
  </si>
  <si>
    <t>Олейников Дмитро</t>
  </si>
  <si>
    <t>Негур Анастасія</t>
  </si>
  <si>
    <t>Іванов Юрій</t>
  </si>
  <si>
    <t>ТТ</t>
  </si>
  <si>
    <t>Оліфіренко Андрій</t>
  </si>
  <si>
    <t>Тининик Юрій</t>
  </si>
  <si>
    <t>ПМО</t>
  </si>
  <si>
    <t>Поперечна Дар`я</t>
  </si>
  <si>
    <t>Пасічник Владислав</t>
  </si>
  <si>
    <t>КН</t>
  </si>
  <si>
    <t>Бовкун Альона</t>
  </si>
  <si>
    <t>КнК</t>
  </si>
  <si>
    <t>Юр</t>
  </si>
  <si>
    <r>
      <t>Ас</t>
    </r>
    <r>
      <rPr>
        <sz val="12"/>
        <color indexed="10"/>
        <rFont val="Arial"/>
        <family val="2"/>
      </rPr>
      <t>ош</t>
    </r>
    <r>
      <rPr>
        <sz val="12"/>
        <rFont val="Arial"/>
        <family val="2"/>
      </rPr>
      <t>в Сергій</t>
    </r>
  </si>
  <si>
    <t>№ ком.</t>
  </si>
  <si>
    <t>№ з/п</t>
  </si>
  <si>
    <t>Тимченко Єгор</t>
  </si>
  <si>
    <t>Навчальний корпус №5, ауд.19</t>
  </si>
  <si>
    <t>Команда
(ННІ, факультет)</t>
  </si>
  <si>
    <t xml:space="preserve"> 7-8</t>
  </si>
  <si>
    <t>Всього:14 жін. + 41 чол.</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</si>
</sst>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00_);_(* \(#,##0.00\);_(* &quot;-&quot;??_);_(@_)"/>
    <numFmt numFmtId="173" formatCode="dd/mm/yy;@"/>
    <numFmt numFmtId="174" formatCode="[$-FC19]d\ mmmm\ yyyy\ &quot;г.&quot;"/>
  </numFmts>
  <fonts count="52">
    <font>
      <sz val="11"/>
      <color indexed="8"/>
      <name val="Calibri"/>
      <family val="2"/>
    </font>
    <font>
      <sz val="8"/>
      <name val="Calibri"/>
      <family val="2"/>
    </font>
    <font>
      <sz val="10"/>
      <name val="Arial"/>
      <family val="2"/>
    </font>
    <font>
      <sz val="8"/>
      <color indexed="8"/>
      <name val="Tahoma"/>
      <family val="2"/>
    </font>
    <font>
      <sz val="14"/>
      <name val="Verdana"/>
      <family val="2"/>
    </font>
    <font>
      <b/>
      <sz val="14"/>
      <name val="Verdana"/>
      <family val="2"/>
    </font>
    <font>
      <sz val="14"/>
      <color indexed="8"/>
      <name val="Verdana"/>
      <family val="2"/>
    </font>
    <font>
      <sz val="12"/>
      <name val="Verdana"/>
      <family val="2"/>
    </font>
    <font>
      <sz val="13"/>
      <name val="Verdana"/>
      <family val="2"/>
    </font>
    <font>
      <b/>
      <sz val="13"/>
      <name val="Verdana"/>
      <family val="2"/>
    </font>
    <font>
      <sz val="13"/>
      <color indexed="8"/>
      <name val="Verdana"/>
      <family val="2"/>
    </font>
    <font>
      <sz val="13"/>
      <color indexed="10"/>
      <name val="Verdana"/>
      <family val="2"/>
    </font>
    <font>
      <b/>
      <sz val="14"/>
      <color indexed="8"/>
      <name val="Verdana"/>
      <family val="2"/>
    </font>
    <font>
      <sz val="18"/>
      <name val="Verdana"/>
      <family val="2"/>
    </font>
    <font>
      <b/>
      <sz val="18"/>
      <name val="Verdana"/>
      <family val="2"/>
    </font>
    <font>
      <b/>
      <sz val="16"/>
      <name val="Verdana"/>
      <family val="2"/>
    </font>
    <font>
      <sz val="16"/>
      <name val="Verdana"/>
      <family val="2"/>
    </font>
    <font>
      <sz val="28"/>
      <name val="Verdana"/>
      <family val="2"/>
    </font>
    <font>
      <b/>
      <sz val="28"/>
      <name val="Verdana"/>
      <family val="2"/>
    </font>
    <font>
      <b/>
      <sz val="18"/>
      <color indexed="8"/>
      <name val="Verdana"/>
      <family val="2"/>
    </font>
    <font>
      <b/>
      <sz val="14"/>
      <color indexed="55"/>
      <name val="Verdana"/>
      <family val="2"/>
    </font>
    <font>
      <b/>
      <sz val="16"/>
      <color indexed="8"/>
      <name val="Verdana"/>
      <family val="2"/>
    </font>
    <font>
      <b/>
      <sz val="12"/>
      <name val="Arial"/>
      <family val="2"/>
    </font>
    <font>
      <sz val="12"/>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Verdana"/>
      <family val="2"/>
    </font>
    <font>
      <b/>
      <sz val="18"/>
      <color indexed="56"/>
      <name val="Verdana"/>
      <family val="2"/>
    </font>
    <font>
      <sz val="18"/>
      <color indexed="9"/>
      <name val="Verdana"/>
      <family val="2"/>
    </font>
    <font>
      <b/>
      <sz val="18"/>
      <color indexed="9"/>
      <name val="Verdana"/>
      <family val="2"/>
    </font>
    <font>
      <b/>
      <sz val="18"/>
      <color indexed="17"/>
      <name val="Verdana"/>
      <family val="2"/>
    </font>
    <font>
      <b/>
      <sz val="20"/>
      <name val="Verdana"/>
      <family val="2"/>
    </font>
    <font>
      <sz val="20"/>
      <name val="Verdana"/>
      <family val="2"/>
    </font>
    <font>
      <sz val="20"/>
      <color indexed="8"/>
      <name val="Verdana"/>
      <family val="2"/>
    </font>
    <font>
      <b/>
      <sz val="20"/>
      <color indexed="8"/>
      <name val="Verdana"/>
      <family val="2"/>
    </font>
    <font>
      <sz val="18"/>
      <color indexed="56"/>
      <name val="Verdana"/>
      <family val="2"/>
    </font>
    <font>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style="thin"/>
      <bottom style="medium"/>
    </border>
    <border>
      <left/>
      <right style="thin"/>
      <top style="thin"/>
      <bottom>
        <color indexed="63"/>
      </bottom>
    </border>
    <border>
      <left style="thin"/>
      <right/>
      <top style="thin"/>
      <bottom>
        <color indexed="63"/>
      </bottom>
    </border>
    <border>
      <left/>
      <right/>
      <top/>
      <bottom style="medium"/>
    </border>
    <border>
      <left style="hair"/>
      <right/>
      <top style="hair"/>
      <bottom style="medium"/>
    </border>
    <border>
      <left/>
      <right style="medium"/>
      <top/>
      <bottom/>
    </border>
    <border>
      <left/>
      <right style="medium"/>
      <top style="medium"/>
      <bottom/>
    </border>
    <border>
      <left style="hair"/>
      <right style="medium"/>
      <top style="hair"/>
      <bottom style="medium"/>
    </border>
    <border>
      <left/>
      <right/>
      <top style="medium"/>
      <bottom/>
    </border>
    <border>
      <left style="medium"/>
      <right>
        <color indexed="63"/>
      </right>
      <top/>
      <bottom style="medium"/>
    </border>
    <border>
      <left style="hair"/>
      <right style="hair"/>
      <top/>
      <bottom style="medium"/>
    </border>
    <border>
      <left style="medium"/>
      <right style="hair"/>
      <top/>
      <bottom style="medium"/>
    </border>
    <border>
      <left style="medium"/>
      <right>
        <color indexed="63"/>
      </right>
      <top>
        <color indexed="63"/>
      </top>
      <bottom>
        <color indexed="63"/>
      </bottom>
    </border>
    <border>
      <left>
        <color indexed="63"/>
      </left>
      <right style="hair"/>
      <top>
        <color indexed="63"/>
      </top>
      <bottom>
        <color indexed="63"/>
      </bottom>
    </border>
    <border>
      <left/>
      <right/>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2" fillId="0" borderId="0">
      <alignment/>
      <protection/>
    </xf>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0" fontId="40" fillId="4" borderId="0" applyNumberFormat="0" applyBorder="0" applyAlignment="0" applyProtection="0"/>
  </cellStyleXfs>
  <cellXfs count="279">
    <xf numFmtId="0" fontId="0" fillId="0" borderId="0" xfId="0" applyAlignment="1">
      <alignment/>
    </xf>
    <xf numFmtId="0" fontId="4" fillId="0" borderId="0" xfId="54" applyFont="1">
      <alignment/>
      <protection/>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4" fillId="0" borderId="0" xfId="54" applyFont="1" applyAlignment="1">
      <alignment horizontal="center" vertical="center"/>
      <protection/>
    </xf>
    <xf numFmtId="0" fontId="4" fillId="0" borderId="0" xfId="54" applyFont="1" applyAlignment="1">
      <alignment horizontal="center"/>
      <protection/>
    </xf>
    <xf numFmtId="0" fontId="4" fillId="0" borderId="10" xfId="54" applyFont="1" applyFill="1" applyBorder="1" applyAlignment="1">
      <alignment horizontal="center" vertical="center"/>
      <protection/>
    </xf>
    <xf numFmtId="0" fontId="4" fillId="0" borderId="0" xfId="54" applyFont="1" applyAlignment="1">
      <alignment horizontal="left" vertical="center"/>
      <protection/>
    </xf>
    <xf numFmtId="49" fontId="4" fillId="0" borderId="0" xfId="54" applyNumberFormat="1" applyFont="1">
      <alignment/>
      <protection/>
    </xf>
    <xf numFmtId="0" fontId="7" fillId="0" borderId="11" xfId="54" applyFont="1" applyFill="1" applyBorder="1" applyAlignment="1">
      <alignment horizontal="center" vertical="center" wrapText="1"/>
      <protection/>
    </xf>
    <xf numFmtId="0" fontId="8" fillId="0" borderId="0" xfId="54" applyFont="1">
      <alignment/>
      <protection/>
    </xf>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right" vertical="center"/>
    </xf>
    <xf numFmtId="0" fontId="8" fillId="0" borderId="0" xfId="54" applyFont="1" applyAlignment="1">
      <alignment horizontal="center" vertical="center"/>
      <protection/>
    </xf>
    <xf numFmtId="0" fontId="8" fillId="0" borderId="0" xfId="54" applyFont="1" applyAlignment="1">
      <alignment horizontal="center"/>
      <protection/>
    </xf>
    <xf numFmtId="49" fontId="11" fillId="0" borderId="0" xfId="54" applyNumberFormat="1" applyFont="1" applyAlignment="1">
      <alignment horizontal="right"/>
      <protection/>
    </xf>
    <xf numFmtId="0" fontId="8" fillId="0" borderId="11" xfId="54" applyFont="1" applyFill="1" applyBorder="1" applyAlignment="1">
      <alignment horizontal="center" vertical="center" wrapText="1"/>
      <protection/>
    </xf>
    <xf numFmtId="49" fontId="8" fillId="0" borderId="12" xfId="54" applyNumberFormat="1" applyFont="1" applyBorder="1" applyAlignment="1">
      <alignment horizontal="center" vertical="center" wrapText="1"/>
      <protection/>
    </xf>
    <xf numFmtId="0" fontId="8" fillId="0" borderId="13" xfId="54" applyFont="1" applyBorder="1" applyAlignment="1">
      <alignment horizontal="center" vertical="center"/>
      <protection/>
    </xf>
    <xf numFmtId="0" fontId="8" fillId="0" borderId="10" xfId="54" applyFont="1" applyFill="1" applyBorder="1" applyAlignment="1">
      <alignment horizontal="center" vertical="center"/>
      <protection/>
    </xf>
    <xf numFmtId="49" fontId="9" fillId="0" borderId="14" xfId="54" applyNumberFormat="1" applyFont="1" applyBorder="1" applyAlignment="1">
      <alignment horizontal="center" vertical="center"/>
      <protection/>
    </xf>
    <xf numFmtId="0" fontId="8" fillId="0" borderId="15" xfId="54" applyFont="1" applyFill="1" applyBorder="1" applyAlignment="1">
      <alignment horizontal="center" vertical="center"/>
      <protection/>
    </xf>
    <xf numFmtId="0" fontId="8" fillId="0" borderId="10" xfId="54" applyFont="1" applyBorder="1" applyAlignment="1">
      <alignment horizontal="center" vertical="center" wrapText="1"/>
      <protection/>
    </xf>
    <xf numFmtId="49" fontId="9" fillId="0" borderId="16" xfId="54" applyNumberFormat="1" applyFont="1" applyBorder="1" applyAlignment="1">
      <alignment horizontal="center" vertical="center"/>
      <protection/>
    </xf>
    <xf numFmtId="0" fontId="10" fillId="0" borderId="10" xfId="54" applyFont="1" applyBorder="1" applyAlignment="1">
      <alignment horizontal="center" vertical="center" wrapText="1"/>
      <protection/>
    </xf>
    <xf numFmtId="0" fontId="8" fillId="0" borderId="17" xfId="54" applyFont="1" applyFill="1" applyBorder="1" applyAlignment="1">
      <alignment horizontal="center" vertical="center"/>
      <protection/>
    </xf>
    <xf numFmtId="0" fontId="8" fillId="0" borderId="0" xfId="54" applyFont="1" applyAlignment="1">
      <alignment horizontal="left" vertical="center"/>
      <protection/>
    </xf>
    <xf numFmtId="49" fontId="8" fillId="0" borderId="0" xfId="54" applyNumberFormat="1" applyFont="1" applyAlignment="1">
      <alignment horizontal="right"/>
      <protection/>
    </xf>
    <xf numFmtId="49" fontId="8" fillId="0" borderId="0" xfId="54" applyNumberFormat="1" applyFont="1">
      <alignment/>
      <protection/>
    </xf>
    <xf numFmtId="0" fontId="6" fillId="0" borderId="0" xfId="0" applyFont="1" applyAlignment="1">
      <alignment/>
    </xf>
    <xf numFmtId="0" fontId="4" fillId="0" borderId="0" xfId="54" applyFont="1" applyBorder="1" applyAlignment="1">
      <alignment/>
      <protection/>
    </xf>
    <xf numFmtId="0" fontId="5" fillId="0" borderId="10" xfId="54" applyFont="1" applyFill="1" applyBorder="1" applyAlignment="1">
      <alignment horizontal="center" vertical="center"/>
      <protection/>
    </xf>
    <xf numFmtId="0" fontId="5" fillId="0" borderId="10" xfId="54" applyFont="1" applyFill="1" applyBorder="1" applyAlignment="1">
      <alignment horizontal="center" vertical="center" wrapText="1"/>
      <protection/>
    </xf>
    <xf numFmtId="0" fontId="4" fillId="0" borderId="10" xfId="54" applyFont="1" applyFill="1" applyBorder="1" applyAlignment="1">
      <alignment horizontal="center"/>
      <protection/>
    </xf>
    <xf numFmtId="0" fontId="6" fillId="22" borderId="10" xfId="54" applyFont="1" applyFill="1" applyBorder="1" applyAlignment="1">
      <alignment horizontal="center" vertical="center"/>
      <protection/>
    </xf>
    <xf numFmtId="49" fontId="6" fillId="0" borderId="10" xfId="54" applyNumberFormat="1" applyFont="1" applyFill="1" applyBorder="1" applyAlignment="1">
      <alignment horizontal="center" vertical="center"/>
      <protection/>
    </xf>
    <xf numFmtId="49" fontId="4" fillId="0" borderId="10" xfId="54" applyNumberFormat="1" applyFont="1" applyFill="1" applyBorder="1" applyAlignment="1">
      <alignment horizontal="center" vertical="center"/>
      <protection/>
    </xf>
    <xf numFmtId="0" fontId="6" fillId="0" borderId="0" xfId="0" applyFont="1" applyFill="1" applyAlignment="1">
      <alignment/>
    </xf>
    <xf numFmtId="0" fontId="6" fillId="0" borderId="10" xfId="54" applyNumberFormat="1" applyFont="1" applyFill="1" applyBorder="1" applyAlignment="1">
      <alignment horizontal="center" vertical="center"/>
      <protection/>
    </xf>
    <xf numFmtId="0" fontId="4" fillId="0" borderId="10" xfId="54" applyNumberFormat="1" applyFont="1" applyFill="1" applyBorder="1" applyAlignment="1">
      <alignment horizontal="center" vertical="center"/>
      <protection/>
    </xf>
    <xf numFmtId="49" fontId="4" fillId="22" borderId="10" xfId="54" applyNumberFormat="1" applyFont="1" applyFill="1" applyBorder="1" applyAlignment="1" applyProtection="1">
      <alignment horizontal="center" vertical="center"/>
      <protection hidden="1" locked="0"/>
    </xf>
    <xf numFmtId="0" fontId="4" fillId="0" borderId="18" xfId="54" applyFont="1" applyFill="1" applyBorder="1" applyAlignment="1">
      <alignment horizontal="center"/>
      <protection/>
    </xf>
    <xf numFmtId="0" fontId="4" fillId="22" borderId="18" xfId="54" applyFont="1" applyFill="1" applyBorder="1" applyAlignment="1">
      <alignment horizontal="center" vertical="center"/>
      <protection/>
    </xf>
    <xf numFmtId="0" fontId="6" fillId="22" borderId="18" xfId="54" applyFont="1" applyFill="1" applyBorder="1" applyAlignment="1">
      <alignment horizontal="center" vertical="center"/>
      <protection/>
    </xf>
    <xf numFmtId="0" fontId="6" fillId="0" borderId="18" xfId="54" applyNumberFormat="1" applyFont="1" applyFill="1" applyBorder="1" applyAlignment="1">
      <alignment horizontal="center" vertical="center"/>
      <protection/>
    </xf>
    <xf numFmtId="0" fontId="4" fillId="0" borderId="18" xfId="54" applyNumberFormat="1" applyFont="1" applyFill="1" applyBorder="1" applyAlignment="1">
      <alignment horizontal="center" vertical="center"/>
      <protection/>
    </xf>
    <xf numFmtId="0" fontId="4" fillId="0" borderId="17" xfId="54" applyFont="1" applyFill="1" applyBorder="1" applyAlignment="1">
      <alignment horizontal="center"/>
      <protection/>
    </xf>
    <xf numFmtId="0" fontId="6" fillId="22" borderId="17" xfId="54" applyFont="1" applyFill="1" applyBorder="1" applyAlignment="1">
      <alignment horizontal="center" vertical="center"/>
      <protection/>
    </xf>
    <xf numFmtId="49" fontId="6" fillId="0" borderId="17" xfId="54" applyNumberFormat="1" applyFont="1" applyFill="1" applyBorder="1" applyAlignment="1" applyProtection="1">
      <alignment horizontal="center" vertical="center"/>
      <protection hidden="1" locked="0"/>
    </xf>
    <xf numFmtId="0" fontId="6" fillId="0" borderId="17" xfId="54" applyNumberFormat="1" applyFont="1" applyFill="1" applyBorder="1" applyAlignment="1">
      <alignment horizontal="center" vertical="center"/>
      <protection/>
    </xf>
    <xf numFmtId="0" fontId="4" fillId="0" borderId="17" xfId="54" applyNumberFormat="1" applyFont="1" applyFill="1" applyBorder="1" applyAlignment="1">
      <alignment horizontal="center" vertical="center"/>
      <protection/>
    </xf>
    <xf numFmtId="0" fontId="4" fillId="24" borderId="10" xfId="54" applyFont="1" applyFill="1" applyBorder="1" applyAlignment="1">
      <alignment horizontal="center" vertical="center"/>
      <protection/>
    </xf>
    <xf numFmtId="0" fontId="6" fillId="24" borderId="10" xfId="54" applyFont="1" applyFill="1" applyBorder="1" applyAlignment="1">
      <alignment horizontal="center" vertical="center"/>
      <protection/>
    </xf>
    <xf numFmtId="0" fontId="4" fillId="0" borderId="18" xfId="54" applyFont="1" applyBorder="1" applyAlignment="1">
      <alignment horizontal="center"/>
      <protection/>
    </xf>
    <xf numFmtId="0" fontId="6" fillId="24" borderId="18" xfId="54" applyFont="1" applyFill="1" applyBorder="1" applyAlignment="1">
      <alignment horizontal="center" vertical="center"/>
      <protection/>
    </xf>
    <xf numFmtId="0" fontId="4" fillId="0" borderId="18" xfId="54" applyNumberFormat="1" applyFont="1" applyBorder="1" applyAlignment="1">
      <alignment horizontal="center" vertical="center"/>
      <protection/>
    </xf>
    <xf numFmtId="0" fontId="4" fillId="0" borderId="17" xfId="54" applyFont="1" applyBorder="1" applyAlignment="1">
      <alignment horizontal="center"/>
      <protection/>
    </xf>
    <xf numFmtId="0" fontId="6" fillId="24" borderId="17" xfId="54" applyFont="1" applyFill="1" applyBorder="1" applyAlignment="1">
      <alignment horizontal="center" vertical="center"/>
      <protection/>
    </xf>
    <xf numFmtId="0" fontId="4" fillId="0" borderId="17" xfId="54" applyNumberFormat="1" applyFont="1" applyBorder="1" applyAlignment="1">
      <alignment horizontal="center" vertical="center"/>
      <protection/>
    </xf>
    <xf numFmtId="0" fontId="4" fillId="0" borderId="10" xfId="54" applyFont="1" applyBorder="1" applyAlignment="1">
      <alignment horizontal="center"/>
      <protection/>
    </xf>
    <xf numFmtId="49" fontId="6" fillId="24" borderId="10" xfId="54" applyNumberFormat="1" applyFont="1" applyFill="1" applyBorder="1" applyAlignment="1">
      <alignment horizontal="center" vertical="center"/>
      <protection/>
    </xf>
    <xf numFmtId="0" fontId="4" fillId="0" borderId="10" xfId="54" applyNumberFormat="1" applyFont="1" applyBorder="1" applyAlignment="1">
      <alignment horizontal="center" vertical="center"/>
      <protection/>
    </xf>
    <xf numFmtId="49" fontId="6" fillId="0" borderId="18" xfId="54" applyNumberFormat="1" applyFont="1" applyFill="1" applyBorder="1" applyAlignment="1">
      <alignment horizontal="center" vertical="center"/>
      <protection/>
    </xf>
    <xf numFmtId="49" fontId="6" fillId="24" borderId="17" xfId="54" applyNumberFormat="1" applyFont="1" applyFill="1" applyBorder="1" applyAlignment="1">
      <alignment horizontal="center" vertical="center"/>
      <protection/>
    </xf>
    <xf numFmtId="49" fontId="6" fillId="0" borderId="17" xfId="54" applyNumberFormat="1" applyFont="1" applyFill="1" applyBorder="1" applyAlignment="1">
      <alignment horizontal="center" vertical="center"/>
      <protection/>
    </xf>
    <xf numFmtId="49" fontId="4" fillId="0" borderId="17" xfId="54" applyNumberFormat="1" applyFont="1" applyBorder="1" applyAlignment="1">
      <alignment horizontal="center" vertical="center"/>
      <protection/>
    </xf>
    <xf numFmtId="49" fontId="4" fillId="0" borderId="10" xfId="54" applyNumberFormat="1" applyFont="1" applyBorder="1" applyAlignment="1">
      <alignment horizontal="center" vertical="center"/>
      <protection/>
    </xf>
    <xf numFmtId="49" fontId="4" fillId="0" borderId="18" xfId="54" applyNumberFormat="1" applyFont="1" applyBorder="1" applyAlignment="1">
      <alignment horizontal="center" vertical="center"/>
      <protection/>
    </xf>
    <xf numFmtId="0" fontId="4" fillId="0" borderId="0" xfId="54" applyFont="1" applyBorder="1" applyAlignment="1">
      <alignment horizontal="center"/>
      <protection/>
    </xf>
    <xf numFmtId="173" fontId="5" fillId="0" borderId="0" xfId="54" applyNumberFormat="1" applyFont="1" applyBorder="1" applyAlignment="1">
      <alignment horizontal="center"/>
      <protection/>
    </xf>
    <xf numFmtId="20" fontId="4" fillId="0" borderId="0" xfId="54" applyNumberFormat="1" applyFont="1" applyBorder="1" applyAlignment="1">
      <alignment horizontal="center" vertical="center"/>
      <protection/>
    </xf>
    <xf numFmtId="0" fontId="4" fillId="0" borderId="0" xfId="54" applyFont="1" applyBorder="1" applyAlignment="1">
      <alignment horizontal="center" vertical="center"/>
      <protection/>
    </xf>
    <xf numFmtId="0" fontId="6" fillId="0" borderId="0" xfId="54" applyFont="1" applyFill="1" applyBorder="1" applyAlignment="1">
      <alignment horizontal="center" vertical="center"/>
      <protection/>
    </xf>
    <xf numFmtId="1" fontId="4" fillId="0" borderId="0" xfId="54" applyNumberFormat="1" applyFont="1" applyBorder="1" applyAlignment="1">
      <alignment horizontal="center" vertical="center"/>
      <protection/>
    </xf>
    <xf numFmtId="173" fontId="5" fillId="0" borderId="0" xfId="54" applyNumberFormat="1" applyFont="1" applyBorder="1" applyAlignment="1">
      <alignment horizontal="left" vertical="center"/>
      <protection/>
    </xf>
    <xf numFmtId="0" fontId="4" fillId="0" borderId="0" xfId="54" applyFont="1" applyBorder="1">
      <alignment/>
      <protection/>
    </xf>
    <xf numFmtId="0" fontId="4" fillId="0" borderId="0" xfId="54" applyFont="1" applyAlignment="1">
      <alignment horizontal="left"/>
      <protection/>
    </xf>
    <xf numFmtId="0" fontId="12" fillId="0" borderId="0" xfId="54" applyFont="1" applyFill="1" applyAlignment="1">
      <alignment horizontal="left"/>
      <protection/>
    </xf>
    <xf numFmtId="0" fontId="12" fillId="0" borderId="0" xfId="54" applyFont="1" applyFill="1" applyAlignment="1">
      <alignment horizontal="center" vertical="center"/>
      <protection/>
    </xf>
    <xf numFmtId="0" fontId="6" fillId="0" borderId="0" xfId="54" applyNumberFormat="1" applyFont="1" applyFill="1" applyAlignment="1">
      <alignment horizontal="center"/>
      <protection/>
    </xf>
    <xf numFmtId="0" fontId="6" fillId="0" borderId="0" xfId="54" applyFont="1" applyFill="1" applyAlignment="1">
      <alignment horizontal="right" vertical="center"/>
      <protection/>
    </xf>
    <xf numFmtId="0" fontId="13" fillId="0" borderId="0" xfId="0" applyFont="1" applyAlignment="1">
      <alignment horizontal="center" vertical="center"/>
    </xf>
    <xf numFmtId="0" fontId="14" fillId="0" borderId="0" xfId="0" applyFont="1" applyAlignment="1">
      <alignment vertical="center"/>
    </xf>
    <xf numFmtId="0" fontId="6" fillId="0" borderId="0" xfId="54" applyFont="1" applyFill="1" applyAlignment="1">
      <alignment horizontal="center"/>
      <protection/>
    </xf>
    <xf numFmtId="0" fontId="14" fillId="0" borderId="0" xfId="0" applyFont="1" applyAlignment="1">
      <alignment horizontal="center" vertical="center"/>
    </xf>
    <xf numFmtId="0" fontId="15" fillId="0" borderId="0" xfId="54" applyFont="1">
      <alignment/>
      <protection/>
    </xf>
    <xf numFmtId="0" fontId="6" fillId="0" borderId="0" xfId="0" applyFont="1" applyAlignment="1">
      <alignment horizontal="left" vertical="center"/>
    </xf>
    <xf numFmtId="0" fontId="16" fillId="0" borderId="0" xfId="54" applyNumberFormat="1" applyFont="1" applyAlignment="1">
      <alignment horizontal="center"/>
      <protection/>
    </xf>
    <xf numFmtId="0" fontId="16" fillId="0" borderId="0" xfId="0" applyFont="1" applyAlignment="1">
      <alignment horizontal="left" vertical="center"/>
    </xf>
    <xf numFmtId="0" fontId="16" fillId="0" borderId="0" xfId="54" applyFont="1" applyAlignment="1">
      <alignment horizontal="right" vertical="center"/>
      <protection/>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vertical="center"/>
    </xf>
    <xf numFmtId="0" fontId="16" fillId="0" borderId="0" xfId="54" applyFont="1">
      <alignment/>
      <protection/>
    </xf>
    <xf numFmtId="0" fontId="5" fillId="0" borderId="0" xfId="54" applyFont="1">
      <alignment/>
      <protection/>
    </xf>
    <xf numFmtId="0" fontId="5" fillId="0" borderId="0" xfId="54" applyFont="1" applyAlignment="1">
      <alignment horizontal="center" vertical="center"/>
      <protection/>
    </xf>
    <xf numFmtId="0" fontId="4" fillId="0" borderId="0" xfId="54" applyNumberFormat="1" applyFont="1" applyAlignment="1">
      <alignment horizontal="center"/>
      <protection/>
    </xf>
    <xf numFmtId="0" fontId="4" fillId="0" borderId="0" xfId="54" applyFont="1" applyAlignment="1">
      <alignment horizontal="right" vertical="center"/>
      <protection/>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49" fontId="5" fillId="0" borderId="0" xfId="54" applyNumberFormat="1" applyFont="1">
      <alignment/>
      <protection/>
    </xf>
    <xf numFmtId="49" fontId="4" fillId="0" borderId="0" xfId="54" applyNumberFormat="1" applyFont="1" applyAlignment="1">
      <alignment horizontal="center" vertical="center"/>
      <protection/>
    </xf>
    <xf numFmtId="49" fontId="4" fillId="0" borderId="0" xfId="54" applyNumberFormat="1" applyFont="1" applyAlignment="1">
      <alignment horizontal="center"/>
      <protection/>
    </xf>
    <xf numFmtId="49" fontId="4" fillId="0" borderId="0" xfId="54" applyNumberFormat="1" applyFont="1" applyAlignment="1">
      <alignment horizontal="right" vertical="center"/>
      <protection/>
    </xf>
    <xf numFmtId="49" fontId="12" fillId="0" borderId="0" xfId="54" applyNumberFormat="1" applyFont="1" applyFill="1" applyAlignment="1">
      <alignment horizontal="center" vertical="center"/>
      <protection/>
    </xf>
    <xf numFmtId="49" fontId="5" fillId="0" borderId="0" xfId="54" applyNumberFormat="1" applyFont="1" applyAlignment="1">
      <alignment horizontal="center" vertical="center"/>
      <protection/>
    </xf>
    <xf numFmtId="0" fontId="12" fillId="0" borderId="0" xfId="54" applyFont="1">
      <alignment/>
      <protection/>
    </xf>
    <xf numFmtId="0" fontId="12" fillId="0" borderId="0" xfId="54" applyFont="1" applyAlignment="1">
      <alignment horizontal="center" vertical="center"/>
      <protection/>
    </xf>
    <xf numFmtId="0" fontId="6" fillId="0" borderId="0" xfId="54" applyNumberFormat="1" applyFont="1" applyAlignment="1">
      <alignment horizontal="center"/>
      <protection/>
    </xf>
    <xf numFmtId="0" fontId="6" fillId="0" borderId="0" xfId="54" applyFont="1" applyAlignment="1">
      <alignment horizontal="center"/>
      <protection/>
    </xf>
    <xf numFmtId="0" fontId="6" fillId="0" borderId="0" xfId="54" applyFont="1">
      <alignment/>
      <protection/>
    </xf>
    <xf numFmtId="0" fontId="12" fillId="0" borderId="0" xfId="54" applyFont="1" applyAlignment="1">
      <alignment horizontal="center"/>
      <protection/>
    </xf>
    <xf numFmtId="0" fontId="6" fillId="0" borderId="0" xfId="54" applyFont="1" applyAlignment="1">
      <alignment horizontal="right" vertical="center"/>
      <protection/>
    </xf>
    <xf numFmtId="0" fontId="19" fillId="0" borderId="0" xfId="54" applyFont="1" applyAlignment="1">
      <alignment horizontal="center" vertical="center"/>
      <protection/>
    </xf>
    <xf numFmtId="0" fontId="16" fillId="0" borderId="0" xfId="54" applyFont="1" applyAlignment="1">
      <alignment horizontal="left" vertical="center"/>
      <protection/>
    </xf>
    <xf numFmtId="0" fontId="16" fillId="0" borderId="0" xfId="54" applyFont="1" applyAlignment="1">
      <alignment horizontal="left"/>
      <protection/>
    </xf>
    <xf numFmtId="0" fontId="20" fillId="0" borderId="0" xfId="54" applyFont="1" applyFill="1" applyAlignment="1">
      <alignment horizontal="center" vertical="center"/>
      <protection/>
    </xf>
    <xf numFmtId="0" fontId="21" fillId="0" borderId="0" xfId="54" applyFont="1" applyAlignment="1">
      <alignment horizontal="center" vertical="center"/>
      <protection/>
    </xf>
    <xf numFmtId="0" fontId="23"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right" vertical="center"/>
    </xf>
    <xf numFmtId="0" fontId="23"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0" xfId="0" applyFont="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xf>
    <xf numFmtId="0" fontId="23" fillId="0" borderId="10" xfId="0" applyFont="1" applyFill="1" applyBorder="1" applyAlignment="1">
      <alignmen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23" fillId="0" borderId="13" xfId="0" applyFont="1" applyFill="1" applyBorder="1" applyAlignment="1">
      <alignment horizontal="center" vertical="center"/>
    </xf>
    <xf numFmtId="0" fontId="23" fillId="0" borderId="0" xfId="0" applyFont="1" applyFill="1" applyAlignment="1">
      <alignment vertical="center"/>
    </xf>
    <xf numFmtId="0" fontId="23" fillId="0" borderId="13" xfId="0" applyFont="1" applyBorder="1" applyAlignment="1">
      <alignment horizontal="center" vertical="center"/>
    </xf>
    <xf numFmtId="0" fontId="23" fillId="0" borderId="0" xfId="0" applyFont="1" applyAlignment="1">
      <alignment vertical="center"/>
    </xf>
    <xf numFmtId="0" fontId="8" fillId="0" borderId="19" xfId="54" applyFont="1" applyBorder="1" applyAlignment="1">
      <alignment horizontal="center" vertical="center"/>
      <protection/>
    </xf>
    <xf numFmtId="0" fontId="8" fillId="0" borderId="15" xfId="54" applyFont="1" applyBorder="1" applyAlignment="1">
      <alignment horizontal="center" vertical="center" wrapText="1"/>
      <protection/>
    </xf>
    <xf numFmtId="49" fontId="9" fillId="0" borderId="20" xfId="54" applyNumberFormat="1" applyFont="1" applyBorder="1" applyAlignment="1">
      <alignment horizontal="center" vertical="center"/>
      <protection/>
    </xf>
    <xf numFmtId="0" fontId="14" fillId="0" borderId="0" xfId="54" applyFont="1">
      <alignment/>
      <protection/>
    </xf>
    <xf numFmtId="0" fontId="14" fillId="0" borderId="0" xfId="54" applyFont="1" applyAlignment="1">
      <alignment horizontal="center" vertical="center"/>
      <protection/>
    </xf>
    <xf numFmtId="0" fontId="14" fillId="0" borderId="0" xfId="54" applyNumberFormat="1" applyFont="1" applyAlignment="1">
      <alignment horizontal="center"/>
      <protection/>
    </xf>
    <xf numFmtId="0" fontId="19" fillId="15" borderId="21" xfId="54" applyFont="1" applyFill="1" applyBorder="1" applyAlignment="1">
      <alignment horizontal="center" vertical="center"/>
      <protection/>
    </xf>
    <xf numFmtId="49" fontId="19" fillId="8" borderId="22" xfId="54" applyNumberFormat="1" applyFont="1" applyFill="1" applyBorder="1" applyAlignment="1">
      <alignment horizontal="center" vertical="center"/>
      <protection/>
    </xf>
    <xf numFmtId="0" fontId="19" fillId="0" borderId="0" xfId="54" applyFont="1" applyFill="1" applyBorder="1" applyAlignment="1">
      <alignment horizontal="center" vertical="center"/>
      <protection/>
    </xf>
    <xf numFmtId="0" fontId="41" fillId="0" borderId="0" xfId="54" applyFont="1" applyFill="1" applyAlignment="1">
      <alignment horizontal="center"/>
      <protection/>
    </xf>
    <xf numFmtId="0" fontId="19" fillId="0" borderId="0" xfId="54" applyFont="1" applyFill="1" applyAlignment="1">
      <alignment horizontal="center"/>
      <protection/>
    </xf>
    <xf numFmtId="0" fontId="19" fillId="0" borderId="0" xfId="54" applyFont="1" applyFill="1" applyAlignment="1">
      <alignment horizontal="center" vertical="center"/>
      <protection/>
    </xf>
    <xf numFmtId="0" fontId="41" fillId="0" borderId="0" xfId="54" applyFont="1" applyFill="1">
      <alignment/>
      <protection/>
    </xf>
    <xf numFmtId="0" fontId="13" fillId="0" borderId="0" xfId="54" applyFont="1">
      <alignment/>
      <protection/>
    </xf>
    <xf numFmtId="0" fontId="19" fillId="0" borderId="0" xfId="54" applyFont="1">
      <alignment/>
      <protection/>
    </xf>
    <xf numFmtId="0" fontId="41" fillId="0" borderId="0" xfId="54" applyNumberFormat="1" applyFont="1" applyAlignment="1">
      <alignment horizontal="center"/>
      <protection/>
    </xf>
    <xf numFmtId="49" fontId="14" fillId="0" borderId="23" xfId="54" applyNumberFormat="1" applyFont="1" applyBorder="1" applyAlignment="1">
      <alignment horizontal="center" vertical="center"/>
      <protection/>
    </xf>
    <xf numFmtId="0" fontId="42" fillId="0" borderId="0" xfId="54" applyFont="1" applyFill="1" applyBorder="1" applyAlignment="1">
      <alignment horizontal="right" vertical="center"/>
      <protection/>
    </xf>
    <xf numFmtId="49" fontId="19" fillId="0" borderId="23" xfId="54" applyNumberFormat="1" applyFont="1" applyFill="1" applyBorder="1" applyAlignment="1">
      <alignment horizontal="center" vertical="center"/>
      <protection/>
    </xf>
    <xf numFmtId="49" fontId="41" fillId="8" borderId="22" xfId="54" applyNumberFormat="1" applyFont="1" applyFill="1" applyBorder="1" applyAlignment="1">
      <alignment horizontal="center"/>
      <protection/>
    </xf>
    <xf numFmtId="0" fontId="41" fillId="0" borderId="0" xfId="54" applyFont="1" applyAlignment="1">
      <alignment horizontal="center"/>
      <protection/>
    </xf>
    <xf numFmtId="49" fontId="19" fillId="8" borderId="22" xfId="54" applyNumberFormat="1" applyFont="1" applyFill="1" applyBorder="1" applyAlignment="1">
      <alignment horizontal="center"/>
      <protection/>
    </xf>
    <xf numFmtId="49" fontId="43" fillId="0" borderId="23" xfId="54" applyNumberFormat="1" applyFont="1" applyFill="1" applyBorder="1" applyAlignment="1">
      <alignment horizontal="center"/>
      <protection/>
    </xf>
    <xf numFmtId="49" fontId="43" fillId="0" borderId="0" xfId="54" applyNumberFormat="1" applyFont="1" applyFill="1" applyBorder="1" applyAlignment="1">
      <alignment horizontal="center"/>
      <protection/>
    </xf>
    <xf numFmtId="49" fontId="44" fillId="0" borderId="0" xfId="54" applyNumberFormat="1" applyFont="1" applyFill="1" applyBorder="1" applyAlignment="1">
      <alignment horizontal="center"/>
      <protection/>
    </xf>
    <xf numFmtId="49" fontId="19" fillId="0" borderId="24" xfId="54" applyNumberFormat="1" applyFont="1" applyBorder="1" applyAlignment="1">
      <alignment horizontal="center"/>
      <protection/>
    </xf>
    <xf numFmtId="49" fontId="19" fillId="15" borderId="21" xfId="54" applyNumberFormat="1" applyFont="1" applyFill="1" applyBorder="1" applyAlignment="1">
      <alignment horizontal="center" vertical="center"/>
      <protection/>
    </xf>
    <xf numFmtId="49" fontId="19" fillId="8" borderId="25" xfId="54" applyNumberFormat="1" applyFont="1" applyFill="1" applyBorder="1" applyAlignment="1">
      <alignment horizontal="center" vertical="center"/>
      <protection/>
    </xf>
    <xf numFmtId="49" fontId="41" fillId="0" borderId="23" xfId="54" applyNumberFormat="1" applyFont="1" applyFill="1" applyBorder="1" applyAlignment="1">
      <alignment horizontal="center"/>
      <protection/>
    </xf>
    <xf numFmtId="49" fontId="41" fillId="0" borderId="0" xfId="54" applyNumberFormat="1" applyFont="1" applyFill="1" applyBorder="1" applyAlignment="1">
      <alignment horizontal="center"/>
      <protection/>
    </xf>
    <xf numFmtId="49" fontId="19" fillId="0" borderId="0" xfId="54" applyNumberFormat="1" applyFont="1" applyFill="1" applyBorder="1" applyAlignment="1">
      <alignment horizontal="center"/>
      <protection/>
    </xf>
    <xf numFmtId="49" fontId="19" fillId="8" borderId="25" xfId="54" applyNumberFormat="1" applyFont="1" applyFill="1" applyBorder="1" applyAlignment="1">
      <alignment horizontal="center"/>
      <protection/>
    </xf>
    <xf numFmtId="0" fontId="19" fillId="0" borderId="26" xfId="54" applyFont="1" applyFill="1" applyBorder="1" applyAlignment="1">
      <alignment horizontal="center" vertical="center"/>
      <protection/>
    </xf>
    <xf numFmtId="49" fontId="19" fillId="0" borderId="26" xfId="54" applyNumberFormat="1" applyFont="1" applyFill="1" applyBorder="1" applyAlignment="1">
      <alignment horizontal="center" vertical="center"/>
      <protection/>
    </xf>
    <xf numFmtId="0" fontId="43" fillId="0" borderId="0" xfId="54" applyFont="1" applyFill="1">
      <alignment/>
      <protection/>
    </xf>
    <xf numFmtId="49" fontId="19" fillId="0" borderId="0" xfId="54" applyNumberFormat="1" applyFont="1" applyAlignment="1">
      <alignment horizontal="center"/>
      <protection/>
    </xf>
    <xf numFmtId="49" fontId="19" fillId="0" borderId="0" xfId="54" applyNumberFormat="1" applyFont="1" applyFill="1" applyBorder="1" applyAlignment="1">
      <alignment horizontal="center" vertical="center"/>
      <protection/>
    </xf>
    <xf numFmtId="49" fontId="41" fillId="0" borderId="27" xfId="54" applyNumberFormat="1" applyFont="1" applyFill="1" applyBorder="1" applyAlignment="1">
      <alignment horizontal="center"/>
      <protection/>
    </xf>
    <xf numFmtId="49" fontId="19" fillId="0" borderId="21" xfId="54" applyNumberFormat="1" applyFont="1" applyFill="1" applyBorder="1" applyAlignment="1">
      <alignment horizontal="center"/>
      <protection/>
    </xf>
    <xf numFmtId="49" fontId="41" fillId="0" borderId="21" xfId="54" applyNumberFormat="1" applyFont="1" applyFill="1" applyBorder="1" applyAlignment="1">
      <alignment horizontal="center"/>
      <protection/>
    </xf>
    <xf numFmtId="49" fontId="13" fillId="0" borderId="24" xfId="54" applyNumberFormat="1" applyFont="1" applyBorder="1">
      <alignment/>
      <protection/>
    </xf>
    <xf numFmtId="49" fontId="13" fillId="0" borderId="23" xfId="54" applyNumberFormat="1" applyFont="1" applyBorder="1" applyAlignment="1">
      <alignment horizontal="center"/>
      <protection/>
    </xf>
    <xf numFmtId="49" fontId="13" fillId="0" borderId="0" xfId="54" applyNumberFormat="1" applyFont="1" applyBorder="1">
      <alignment/>
      <protection/>
    </xf>
    <xf numFmtId="49" fontId="14" fillId="0" borderId="0" xfId="54" applyNumberFormat="1" applyFont="1" applyBorder="1">
      <alignment/>
      <protection/>
    </xf>
    <xf numFmtId="49" fontId="13" fillId="0" borderId="23" xfId="54" applyNumberFormat="1" applyFont="1" applyBorder="1">
      <alignment/>
      <protection/>
    </xf>
    <xf numFmtId="49" fontId="44" fillId="0" borderId="24" xfId="54" applyNumberFormat="1" applyFont="1" applyFill="1" applyBorder="1" applyAlignment="1">
      <alignment horizontal="center" vertical="center"/>
      <protection/>
    </xf>
    <xf numFmtId="49" fontId="41" fillId="8" borderId="25" xfId="54" applyNumberFormat="1" applyFont="1" applyFill="1" applyBorder="1" applyAlignment="1">
      <alignment horizontal="center"/>
      <protection/>
    </xf>
    <xf numFmtId="0" fontId="19" fillId="8" borderId="22" xfId="54" applyNumberFormat="1" applyFont="1" applyFill="1" applyBorder="1" applyAlignment="1">
      <alignment horizontal="center"/>
      <protection/>
    </xf>
    <xf numFmtId="49" fontId="41" fillId="0" borderId="0" xfId="54" applyNumberFormat="1" applyFont="1" applyFill="1" applyAlignment="1">
      <alignment horizontal="center"/>
      <protection/>
    </xf>
    <xf numFmtId="0" fontId="19" fillId="15" borderId="28" xfId="54" applyFont="1" applyFill="1" applyBorder="1" applyAlignment="1">
      <alignment horizontal="center" vertical="center"/>
      <protection/>
    </xf>
    <xf numFmtId="0" fontId="19" fillId="8" borderId="25" xfId="54" applyNumberFormat="1" applyFont="1" applyFill="1" applyBorder="1" applyAlignment="1">
      <alignment horizontal="center" vertical="center"/>
      <protection/>
    </xf>
    <xf numFmtId="0" fontId="19" fillId="8" borderId="25" xfId="54" applyNumberFormat="1" applyFont="1" applyFill="1" applyBorder="1" applyAlignment="1">
      <alignment horizontal="center"/>
      <protection/>
    </xf>
    <xf numFmtId="0" fontId="19" fillId="0" borderId="0" xfId="54" applyNumberFormat="1" applyFont="1" applyAlignment="1">
      <alignment horizontal="center"/>
      <protection/>
    </xf>
    <xf numFmtId="0" fontId="14" fillId="0" borderId="0" xfId="54" applyFont="1" applyFill="1" applyBorder="1" applyAlignment="1">
      <alignment horizontal="right" vertical="center"/>
      <protection/>
    </xf>
    <xf numFmtId="0" fontId="13" fillId="0" borderId="0" xfId="54" applyFont="1" applyAlignment="1">
      <alignment horizontal="center"/>
      <protection/>
    </xf>
    <xf numFmtId="0" fontId="19" fillId="0" borderId="0" xfId="54" applyFont="1" applyBorder="1" applyAlignment="1">
      <alignment horizontal="center" vertical="center"/>
      <protection/>
    </xf>
    <xf numFmtId="0" fontId="41" fillId="0" borderId="0" xfId="54" applyFont="1">
      <alignment/>
      <protection/>
    </xf>
    <xf numFmtId="0" fontId="19" fillId="15" borderId="29" xfId="54" applyFont="1" applyFill="1" applyBorder="1" applyAlignment="1">
      <alignment horizontal="center" vertical="center"/>
      <protection/>
    </xf>
    <xf numFmtId="49" fontId="44" fillId="0" borderId="23" xfId="54" applyNumberFormat="1" applyFont="1" applyFill="1" applyBorder="1" applyAlignment="1">
      <alignment horizontal="center"/>
      <protection/>
    </xf>
    <xf numFmtId="49" fontId="14" fillId="0" borderId="23" xfId="54" applyNumberFormat="1" applyFont="1" applyBorder="1" applyAlignment="1">
      <alignment horizontal="center"/>
      <protection/>
    </xf>
    <xf numFmtId="0" fontId="41" fillId="0" borderId="0" xfId="54" applyFont="1" applyBorder="1">
      <alignment/>
      <protection/>
    </xf>
    <xf numFmtId="0" fontId="41" fillId="0" borderId="0" xfId="54" applyFont="1" applyFill="1" applyBorder="1" applyAlignment="1">
      <alignment horizontal="center"/>
      <protection/>
    </xf>
    <xf numFmtId="0" fontId="41" fillId="0" borderId="0" xfId="54" applyFont="1" applyFill="1" applyBorder="1">
      <alignment/>
      <protection/>
    </xf>
    <xf numFmtId="49" fontId="19" fillId="0" borderId="23" xfId="54" applyNumberFormat="1" applyFont="1" applyFill="1" applyBorder="1" applyAlignment="1">
      <alignment horizontal="center"/>
      <protection/>
    </xf>
    <xf numFmtId="49" fontId="13" fillId="0" borderId="27" xfId="54" applyNumberFormat="1" applyFont="1" applyBorder="1">
      <alignment/>
      <protection/>
    </xf>
    <xf numFmtId="49" fontId="14" fillId="0" borderId="21" xfId="54" applyNumberFormat="1" applyFont="1" applyBorder="1">
      <alignment/>
      <protection/>
    </xf>
    <xf numFmtId="49" fontId="13" fillId="0" borderId="21" xfId="54" applyNumberFormat="1" applyFont="1" applyBorder="1">
      <alignment/>
      <protection/>
    </xf>
    <xf numFmtId="0" fontId="45" fillId="0" borderId="0" xfId="54" applyFont="1" applyAlignment="1">
      <alignment horizontal="center"/>
      <protection/>
    </xf>
    <xf numFmtId="0" fontId="41" fillId="0" borderId="23" xfId="54" applyFont="1" applyBorder="1">
      <alignment/>
      <protection/>
    </xf>
    <xf numFmtId="0" fontId="13" fillId="0" borderId="23" xfId="54" applyFont="1" applyBorder="1">
      <alignment/>
      <protection/>
    </xf>
    <xf numFmtId="49" fontId="14" fillId="0" borderId="0" xfId="54" applyNumberFormat="1" applyFont="1" applyAlignment="1">
      <alignment horizontal="center" vertical="center"/>
      <protection/>
    </xf>
    <xf numFmtId="0" fontId="13" fillId="0" borderId="0" xfId="54" applyFont="1" applyBorder="1" applyAlignment="1">
      <alignment horizontal="center"/>
      <protection/>
    </xf>
    <xf numFmtId="0" fontId="19" fillId="0" borderId="0" xfId="54" applyFont="1" applyAlignment="1">
      <alignment horizontal="center"/>
      <protection/>
    </xf>
    <xf numFmtId="0" fontId="13" fillId="0" borderId="0" xfId="54" applyFont="1" applyBorder="1">
      <alignment/>
      <protection/>
    </xf>
    <xf numFmtId="0" fontId="13" fillId="0" borderId="0" xfId="54" applyNumberFormat="1" applyFont="1" applyAlignment="1">
      <alignment horizontal="center"/>
      <protection/>
    </xf>
    <xf numFmtId="0" fontId="14" fillId="0" borderId="0" xfId="54" applyFont="1" applyAlignment="1">
      <alignment horizontal="center"/>
      <protection/>
    </xf>
    <xf numFmtId="0" fontId="14" fillId="0" borderId="0" xfId="54" applyFont="1" applyBorder="1" applyAlignment="1">
      <alignment horizontal="center" vertical="center"/>
      <protection/>
    </xf>
    <xf numFmtId="0" fontId="19" fillId="8" borderId="22" xfId="54" applyNumberFormat="1" applyFont="1" applyFill="1" applyBorder="1" applyAlignment="1">
      <alignment horizontal="center" vertical="center"/>
      <protection/>
    </xf>
    <xf numFmtId="0" fontId="44" fillId="0" borderId="23" xfId="54" applyFont="1" applyFill="1" applyBorder="1" applyAlignment="1">
      <alignment horizontal="center"/>
      <protection/>
    </xf>
    <xf numFmtId="0" fontId="14" fillId="0" borderId="0" xfId="54" applyNumberFormat="1" applyFont="1" applyBorder="1" applyAlignment="1">
      <alignment horizontal="center"/>
      <protection/>
    </xf>
    <xf numFmtId="0" fontId="45" fillId="0" borderId="26" xfId="54" applyFont="1" applyBorder="1" applyAlignment="1">
      <alignment horizontal="center" vertical="center"/>
      <protection/>
    </xf>
    <xf numFmtId="0" fontId="14" fillId="0" borderId="24" xfId="54" applyFont="1" applyBorder="1" applyAlignment="1">
      <alignment horizontal="center" vertical="center"/>
      <protection/>
    </xf>
    <xf numFmtId="0" fontId="19" fillId="0" borderId="23" xfId="54" applyFont="1" applyFill="1" applyBorder="1" applyAlignment="1">
      <alignment horizontal="center"/>
      <protection/>
    </xf>
    <xf numFmtId="0" fontId="19" fillId="0" borderId="23" xfId="54" applyFont="1" applyBorder="1" applyAlignment="1">
      <alignment horizontal="center" vertical="center"/>
      <protection/>
    </xf>
    <xf numFmtId="0" fontId="41" fillId="0" borderId="23" xfId="54" applyFont="1" applyBorder="1" applyAlignment="1">
      <alignment horizontal="center"/>
      <protection/>
    </xf>
    <xf numFmtId="0" fontId="13" fillId="0" borderId="0" xfId="54" applyFont="1" applyAlignment="1">
      <alignment horizontal="right" vertical="center"/>
      <protection/>
    </xf>
    <xf numFmtId="0" fontId="14" fillId="0" borderId="23" xfId="54" applyFont="1" applyBorder="1" applyAlignment="1">
      <alignment horizontal="center" vertical="center"/>
      <protection/>
    </xf>
    <xf numFmtId="0" fontId="44" fillId="0" borderId="24" xfId="54" applyFont="1" applyFill="1" applyBorder="1" applyAlignment="1">
      <alignment horizontal="center"/>
      <protection/>
    </xf>
    <xf numFmtId="0" fontId="14" fillId="0" borderId="23" xfId="54" applyFont="1" applyBorder="1" applyAlignment="1">
      <alignment horizontal="center"/>
      <protection/>
    </xf>
    <xf numFmtId="0" fontId="19" fillId="0" borderId="30" xfId="54" applyFont="1" applyBorder="1" applyAlignment="1">
      <alignment horizontal="center" vertical="center"/>
      <protection/>
    </xf>
    <xf numFmtId="0" fontId="19" fillId="0" borderId="0" xfId="54" applyFont="1" applyAlignment="1">
      <alignment horizontal="right"/>
      <protection/>
    </xf>
    <xf numFmtId="0" fontId="45" fillId="0" borderId="0" xfId="54" applyFont="1" applyAlignment="1">
      <alignment horizontal="center" vertical="center"/>
      <protection/>
    </xf>
    <xf numFmtId="49" fontId="14" fillId="0" borderId="24" xfId="54" applyNumberFormat="1" applyFont="1" applyBorder="1" applyAlignment="1">
      <alignment horizontal="center" vertical="center"/>
      <protection/>
    </xf>
    <xf numFmtId="0" fontId="19" fillId="0" borderId="0" xfId="54" applyFont="1" applyFill="1" applyBorder="1" applyAlignment="1">
      <alignment/>
      <protection/>
    </xf>
    <xf numFmtId="0" fontId="14" fillId="0" borderId="26" xfId="54" applyFont="1" applyBorder="1" applyAlignment="1">
      <alignment horizontal="center" vertical="center"/>
      <protection/>
    </xf>
    <xf numFmtId="0" fontId="45" fillId="0" borderId="0" xfId="54" applyFont="1" applyFill="1" applyBorder="1" applyAlignment="1">
      <alignment horizontal="center" vertical="center"/>
      <protection/>
    </xf>
    <xf numFmtId="0" fontId="41" fillId="0" borderId="0" xfId="54" applyFont="1" applyBorder="1" applyAlignment="1">
      <alignment horizontal="center"/>
      <protection/>
    </xf>
    <xf numFmtId="0" fontId="19" fillId="15" borderId="25" xfId="54" applyNumberFormat="1" applyFont="1" applyFill="1" applyBorder="1" applyAlignment="1">
      <alignment horizontal="center" vertical="center"/>
      <protection/>
    </xf>
    <xf numFmtId="0" fontId="13" fillId="0" borderId="0" xfId="54" applyFont="1" applyAlignment="1">
      <alignment horizontal="center" vertical="center"/>
      <protection/>
    </xf>
    <xf numFmtId="0" fontId="46" fillId="0" borderId="0" xfId="54" applyFont="1">
      <alignment/>
      <protection/>
    </xf>
    <xf numFmtId="0" fontId="46" fillId="0" borderId="0" xfId="54" applyFont="1" applyAlignment="1">
      <alignment horizontal="center" vertical="center"/>
      <protection/>
    </xf>
    <xf numFmtId="0" fontId="47" fillId="0" borderId="0" xfId="54" applyNumberFormat="1" applyFont="1" applyAlignment="1">
      <alignment horizontal="center"/>
      <protection/>
    </xf>
    <xf numFmtId="0" fontId="47" fillId="0" borderId="0" xfId="54" applyFont="1" applyAlignment="1">
      <alignment horizontal="right" vertical="center"/>
      <protection/>
    </xf>
    <xf numFmtId="0" fontId="47" fillId="0" borderId="0" xfId="54" applyFont="1" applyAlignment="1">
      <alignment horizontal="center"/>
      <protection/>
    </xf>
    <xf numFmtId="0" fontId="48" fillId="0" borderId="0" xfId="54" applyFont="1" applyFill="1" applyAlignment="1">
      <alignment horizontal="center" vertical="center"/>
      <protection/>
    </xf>
    <xf numFmtId="0" fontId="49" fillId="0" borderId="0" xfId="54" applyFont="1" applyFill="1" applyAlignment="1">
      <alignment horizontal="center" vertical="center"/>
      <protection/>
    </xf>
    <xf numFmtId="0" fontId="47" fillId="0" borderId="0" xfId="54" applyFont="1">
      <alignment/>
      <protection/>
    </xf>
    <xf numFmtId="0" fontId="41" fillId="0" borderId="31" xfId="54" applyFont="1" applyBorder="1" applyAlignment="1">
      <alignment horizontal="right"/>
      <protection/>
    </xf>
    <xf numFmtId="0" fontId="41" fillId="0" borderId="0" xfId="54" applyFont="1" applyAlignment="1">
      <alignment horizontal="right"/>
      <protection/>
    </xf>
    <xf numFmtId="0" fontId="13" fillId="0" borderId="0" xfId="54" applyFont="1" applyAlignment="1">
      <alignment horizontal="right"/>
      <protection/>
    </xf>
    <xf numFmtId="0" fontId="50" fillId="0" borderId="0" xfId="54" applyFont="1" applyFill="1" applyBorder="1" applyAlignment="1">
      <alignment horizontal="right" vertical="center"/>
      <protection/>
    </xf>
    <xf numFmtId="0" fontId="50" fillId="0" borderId="0" xfId="54" applyFont="1" applyAlignment="1">
      <alignment horizontal="right" vertical="center"/>
      <protection/>
    </xf>
    <xf numFmtId="0" fontId="4" fillId="24" borderId="18" xfId="54" applyFont="1" applyFill="1" applyBorder="1" applyAlignment="1">
      <alignment horizontal="center" vertical="center"/>
      <protection/>
    </xf>
    <xf numFmtId="0" fontId="23" fillId="0" borderId="0" xfId="0" applyFont="1" applyBorder="1" applyAlignment="1">
      <alignment vertical="center"/>
    </xf>
    <xf numFmtId="0" fontId="7" fillId="0" borderId="0" xfId="0" applyFont="1" applyAlignment="1">
      <alignment horizontal="left" vertical="center"/>
    </xf>
    <xf numFmtId="0" fontId="9" fillId="0" borderId="32" xfId="54" applyFont="1" applyFill="1" applyBorder="1" applyAlignment="1">
      <alignment horizontal="center" vertical="center" wrapText="1"/>
      <protection/>
    </xf>
    <xf numFmtId="0" fontId="9" fillId="0" borderId="14" xfId="54" applyNumberFormat="1" applyFont="1" applyBorder="1" applyAlignment="1">
      <alignment horizontal="center" vertical="center"/>
      <protection/>
    </xf>
    <xf numFmtId="0" fontId="9" fillId="0" borderId="16" xfId="54" applyNumberFormat="1" applyFont="1" applyBorder="1" applyAlignment="1">
      <alignment horizontal="center" vertical="center"/>
      <protection/>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5" fillId="0" borderId="10" xfId="54" applyFont="1" applyBorder="1" applyAlignment="1">
      <alignment horizontal="center" vertical="center"/>
      <protection/>
    </xf>
    <xf numFmtId="1" fontId="4" fillId="0" borderId="10" xfId="54" applyNumberFormat="1" applyFont="1" applyFill="1" applyBorder="1" applyAlignment="1">
      <alignment horizontal="center" vertical="center"/>
      <protection/>
    </xf>
    <xf numFmtId="1" fontId="4" fillId="0" borderId="18" xfId="54" applyNumberFormat="1" applyFont="1" applyFill="1" applyBorder="1" applyAlignment="1">
      <alignment horizontal="center" vertical="center"/>
      <protection/>
    </xf>
    <xf numFmtId="1" fontId="4" fillId="0" borderId="33" xfId="54" applyNumberFormat="1" applyFont="1" applyFill="1" applyBorder="1" applyAlignment="1">
      <alignment horizontal="center" vertical="center"/>
      <protection/>
    </xf>
    <xf numFmtId="1" fontId="4" fillId="0" borderId="34" xfId="54" applyNumberFormat="1" applyFont="1" applyFill="1" applyBorder="1" applyAlignment="1">
      <alignment horizontal="center" vertical="center"/>
      <protection/>
    </xf>
    <xf numFmtId="1" fontId="4" fillId="0" borderId="35" xfId="54" applyNumberFormat="1" applyFont="1" applyFill="1" applyBorder="1" applyAlignment="1">
      <alignment horizontal="center" vertical="center"/>
      <protection/>
    </xf>
    <xf numFmtId="0" fontId="4" fillId="0" borderId="0" xfId="0" applyFont="1" applyAlignment="1">
      <alignment horizontal="center" vertical="center"/>
    </xf>
    <xf numFmtId="0" fontId="5" fillId="0" borderId="0" xfId="0" applyFont="1" applyAlignment="1">
      <alignment horizontal="center" vertical="center"/>
    </xf>
    <xf numFmtId="173" fontId="4" fillId="0" borderId="33" xfId="54" applyNumberFormat="1" applyFont="1" applyBorder="1" applyAlignment="1">
      <alignment horizontal="center" vertical="center"/>
      <protection/>
    </xf>
    <xf numFmtId="173" fontId="4" fillId="0" borderId="34" xfId="54" applyNumberFormat="1" applyFont="1" applyBorder="1" applyAlignment="1">
      <alignment horizontal="center" vertical="center"/>
      <protection/>
    </xf>
    <xf numFmtId="173" fontId="4" fillId="0" borderId="35" xfId="54" applyNumberFormat="1" applyFont="1" applyBorder="1" applyAlignment="1">
      <alignment horizontal="center" vertical="center"/>
      <protection/>
    </xf>
    <xf numFmtId="1" fontId="4" fillId="0" borderId="34" xfId="54" applyNumberFormat="1" applyFont="1" applyBorder="1" applyAlignment="1">
      <alignment horizontal="center" vertical="center"/>
      <protection/>
    </xf>
    <xf numFmtId="1" fontId="4" fillId="0" borderId="17" xfId="54" applyNumberFormat="1" applyFont="1" applyBorder="1" applyAlignment="1">
      <alignment horizontal="center" vertical="center"/>
      <protection/>
    </xf>
    <xf numFmtId="1" fontId="4" fillId="0" borderId="15" xfId="54" applyNumberFormat="1" applyFont="1" applyBorder="1" applyAlignment="1">
      <alignment horizontal="center" vertical="center"/>
      <protection/>
    </xf>
    <xf numFmtId="1" fontId="4" fillId="0" borderId="35" xfId="54" applyNumberFormat="1" applyFont="1" applyBorder="1" applyAlignment="1">
      <alignment horizontal="center" vertical="center"/>
      <protection/>
    </xf>
    <xf numFmtId="1" fontId="4" fillId="0" borderId="33" xfId="54" applyNumberFormat="1" applyFont="1" applyBorder="1" applyAlignment="1">
      <alignment horizontal="center" vertical="center"/>
      <protection/>
    </xf>
    <xf numFmtId="173" fontId="4" fillId="0" borderId="15" xfId="54" applyNumberFormat="1" applyFont="1" applyFill="1" applyBorder="1" applyAlignment="1">
      <alignment horizontal="center" vertical="center"/>
      <protection/>
    </xf>
    <xf numFmtId="173" fontId="4" fillId="0" borderId="34" xfId="54" applyNumberFormat="1" applyFont="1" applyFill="1" applyBorder="1" applyAlignment="1">
      <alignment horizontal="center" vertical="center"/>
      <protection/>
    </xf>
    <xf numFmtId="173" fontId="4" fillId="0" borderId="35" xfId="54" applyNumberFormat="1" applyFont="1" applyFill="1" applyBorder="1" applyAlignment="1">
      <alignment horizontal="center" vertical="center"/>
      <protection/>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Таблица3" displayName="Таблица3" ref="A6:D21" comment="" totalsRowShown="0">
  <autoFilter ref="A6:D21"/>
  <tableColumns count="4">
    <tableColumn id="1" name="№ за жеребку-_x000A_ванням"/>
    <tableColumn id="6" name="Скоро-_x000A_чення"/>
    <tableColumn id="2" name="Команда_x000A_(ННІ, факультет)"/>
    <tableColumn id="3" name="Зайняте_x000A_ місц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7"/>
  <sheetViews>
    <sheetView tabSelected="1" zoomScale="70" zoomScaleNormal="70" zoomScalePageLayoutView="0" workbookViewId="0" topLeftCell="A1">
      <selection activeCell="F19" sqref="F19"/>
    </sheetView>
  </sheetViews>
  <sheetFormatPr defaultColWidth="9.28125" defaultRowHeight="15"/>
  <cols>
    <col min="1" max="1" width="13.00390625" style="11" customWidth="1"/>
    <col min="2" max="2" width="12.28125" style="15" customWidth="1"/>
    <col min="3" max="3" width="50.7109375" style="16" customWidth="1"/>
    <col min="4" max="4" width="11.57421875" style="30" customWidth="1"/>
    <col min="5" max="5" width="9.28125" style="11" customWidth="1"/>
    <col min="6" max="6" width="10.7109375" style="11" customWidth="1"/>
    <col min="7" max="7" width="60.28125" style="11" customWidth="1"/>
    <col min="8" max="16384" width="9.28125" style="11" customWidth="1"/>
  </cols>
  <sheetData>
    <row r="1" spans="1:4" ht="36" customHeight="1">
      <c r="A1" s="254" t="s">
        <v>96</v>
      </c>
      <c r="B1" s="255"/>
      <c r="C1" s="255"/>
      <c r="D1" s="255"/>
    </row>
    <row r="2" spans="1:4" ht="16.5" customHeight="1">
      <c r="A2" s="256" t="s">
        <v>71</v>
      </c>
      <c r="B2" s="256"/>
      <c r="C2" s="256"/>
      <c r="D2" s="256"/>
    </row>
    <row r="3" spans="1:4" ht="15.75">
      <c r="A3" s="12" t="s">
        <v>198</v>
      </c>
      <c r="B3" s="13"/>
      <c r="C3" s="13"/>
      <c r="D3" s="14" t="s">
        <v>61</v>
      </c>
    </row>
    <row r="4" spans="1:4" ht="16.5" customHeight="1">
      <c r="A4" s="256" t="s">
        <v>70</v>
      </c>
      <c r="B4" s="256"/>
      <c r="C4" s="256"/>
      <c r="D4" s="256"/>
    </row>
    <row r="5" ht="15.75">
      <c r="D5" s="17"/>
    </row>
    <row r="6" spans="1:4" s="15" customFormat="1" ht="46.5" customHeight="1">
      <c r="A6" s="10" t="s">
        <v>97</v>
      </c>
      <c r="B6" s="18" t="s">
        <v>98</v>
      </c>
      <c r="C6" s="251" t="s">
        <v>199</v>
      </c>
      <c r="D6" s="19" t="s">
        <v>27</v>
      </c>
    </row>
    <row r="7" spans="1:4" ht="30" customHeight="1">
      <c r="A7" s="20">
        <v>1</v>
      </c>
      <c r="B7" s="21" t="s">
        <v>5</v>
      </c>
      <c r="C7" s="26" t="s">
        <v>34</v>
      </c>
      <c r="D7" s="252">
        <v>3</v>
      </c>
    </row>
    <row r="8" spans="1:4" ht="30" customHeight="1">
      <c r="A8" s="20">
        <v>2</v>
      </c>
      <c r="B8" s="23" t="s">
        <v>1</v>
      </c>
      <c r="C8" s="26" t="s">
        <v>50</v>
      </c>
      <c r="D8" s="22" t="s">
        <v>94</v>
      </c>
    </row>
    <row r="9" spans="1:4" ht="30" customHeight="1">
      <c r="A9" s="20">
        <v>3</v>
      </c>
      <c r="B9" s="21" t="s">
        <v>0</v>
      </c>
      <c r="C9" s="26" t="s">
        <v>37</v>
      </c>
      <c r="D9" s="252">
        <v>2</v>
      </c>
    </row>
    <row r="10" spans="1:4" ht="30" customHeight="1">
      <c r="A10" s="20">
        <v>4</v>
      </c>
      <c r="B10" s="21" t="s">
        <v>58</v>
      </c>
      <c r="C10" s="24" t="s">
        <v>48</v>
      </c>
      <c r="D10" s="252">
        <v>13</v>
      </c>
    </row>
    <row r="11" spans="1:4" ht="30" customHeight="1">
      <c r="A11" s="20">
        <v>5</v>
      </c>
      <c r="B11" s="21" t="s">
        <v>40</v>
      </c>
      <c r="C11" s="26" t="s">
        <v>52</v>
      </c>
      <c r="D11" s="252">
        <v>4</v>
      </c>
    </row>
    <row r="12" spans="1:4" ht="30" customHeight="1">
      <c r="A12" s="20">
        <v>6</v>
      </c>
      <c r="B12" s="21" t="s">
        <v>63</v>
      </c>
      <c r="C12" s="26" t="s">
        <v>65</v>
      </c>
      <c r="D12" s="22" t="s">
        <v>59</v>
      </c>
    </row>
    <row r="13" spans="1:4" ht="30" customHeight="1">
      <c r="A13" s="20">
        <v>7</v>
      </c>
      <c r="B13" s="21" t="s">
        <v>8</v>
      </c>
      <c r="C13" s="26" t="s">
        <v>31</v>
      </c>
      <c r="D13" s="22" t="s">
        <v>59</v>
      </c>
    </row>
    <row r="14" spans="1:4" ht="30" customHeight="1">
      <c r="A14" s="20">
        <v>8</v>
      </c>
      <c r="B14" s="21" t="s">
        <v>7</v>
      </c>
      <c r="C14" s="26" t="s">
        <v>33</v>
      </c>
      <c r="D14" s="25" t="s">
        <v>95</v>
      </c>
    </row>
    <row r="15" spans="1:4" ht="30" customHeight="1">
      <c r="A15" s="20">
        <v>9</v>
      </c>
      <c r="B15" s="21" t="s">
        <v>42</v>
      </c>
      <c r="C15" s="26" t="s">
        <v>51</v>
      </c>
      <c r="D15" s="25" t="s">
        <v>95</v>
      </c>
    </row>
    <row r="16" spans="1:4" ht="30" customHeight="1">
      <c r="A16" s="20">
        <v>10</v>
      </c>
      <c r="B16" s="21" t="s">
        <v>2</v>
      </c>
      <c r="C16" s="26" t="s">
        <v>32</v>
      </c>
      <c r="D16" s="253">
        <v>1</v>
      </c>
    </row>
    <row r="17" spans="1:4" ht="30" customHeight="1">
      <c r="A17" s="20">
        <v>11</v>
      </c>
      <c r="B17" s="27" t="s">
        <v>72</v>
      </c>
      <c r="C17" s="24" t="s">
        <v>29</v>
      </c>
      <c r="D17" s="22" t="s">
        <v>59</v>
      </c>
    </row>
    <row r="18" spans="1:4" ht="30" customHeight="1">
      <c r="A18" s="20">
        <v>12</v>
      </c>
      <c r="B18" s="21" t="s">
        <v>41</v>
      </c>
      <c r="C18" s="24" t="s">
        <v>36</v>
      </c>
      <c r="D18" s="22" t="s">
        <v>59</v>
      </c>
    </row>
    <row r="19" spans="1:4" ht="30" customHeight="1">
      <c r="A19" s="20">
        <v>13</v>
      </c>
      <c r="B19" s="21" t="s">
        <v>6</v>
      </c>
      <c r="C19" s="26" t="s">
        <v>35</v>
      </c>
      <c r="D19" s="22" t="s">
        <v>94</v>
      </c>
    </row>
    <row r="20" spans="1:4" ht="30" customHeight="1">
      <c r="A20" s="20" t="s">
        <v>74</v>
      </c>
      <c r="B20" s="21" t="s">
        <v>3</v>
      </c>
      <c r="C20" s="24" t="s">
        <v>30</v>
      </c>
      <c r="D20" s="22" t="s">
        <v>74</v>
      </c>
    </row>
    <row r="21" spans="1:4" ht="30" customHeight="1">
      <c r="A21" s="136" t="s">
        <v>74</v>
      </c>
      <c r="B21" s="23" t="s">
        <v>66</v>
      </c>
      <c r="C21" s="137" t="s">
        <v>67</v>
      </c>
      <c r="D21" s="138" t="s">
        <v>74</v>
      </c>
    </row>
    <row r="22" spans="1:4" ht="16.5">
      <c r="A22"/>
      <c r="B22"/>
      <c r="C22"/>
      <c r="D22"/>
    </row>
    <row r="23" spans="1:4" ht="15.75">
      <c r="A23" s="28" t="s">
        <v>43</v>
      </c>
      <c r="D23" s="29" t="s">
        <v>68</v>
      </c>
    </row>
    <row r="25" spans="1:4" ht="15.75">
      <c r="A25" s="28" t="s">
        <v>44</v>
      </c>
      <c r="D25" s="29" t="s">
        <v>4</v>
      </c>
    </row>
    <row r="27" spans="1:4" ht="15.75">
      <c r="A27" s="28" t="s">
        <v>69</v>
      </c>
      <c r="D27" s="29" t="s">
        <v>53</v>
      </c>
    </row>
  </sheetData>
  <sheetProtection/>
  <mergeCells count="3">
    <mergeCell ref="A1:D1"/>
    <mergeCell ref="A2:D2"/>
    <mergeCell ref="A4:D4"/>
  </mergeCells>
  <printOptions horizontalCentered="1"/>
  <pageMargins left="0.7874015748031497" right="0.3937007874015748" top="0.5905511811023623" bottom="0.5905511811023623" header="0.31496062992125984" footer="0.3937007874015748"/>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G37"/>
  <sheetViews>
    <sheetView zoomScale="70" zoomScaleNormal="70" zoomScalePageLayoutView="85" workbookViewId="0" topLeftCell="A1">
      <selection activeCell="A1" sqref="A1:IV16384"/>
    </sheetView>
  </sheetViews>
  <sheetFormatPr defaultColWidth="9.140625" defaultRowHeight="15"/>
  <cols>
    <col min="1" max="1" width="9.28125" style="1" customWidth="1"/>
    <col min="2" max="2" width="15.421875" style="1" customWidth="1"/>
    <col min="3" max="3" width="10.7109375" style="5" customWidth="1"/>
    <col min="4" max="4" width="20.57421875" style="1" customWidth="1"/>
    <col min="5" max="5" width="19.28125" style="1" customWidth="1"/>
    <col min="6" max="7" width="9.28125" style="1" customWidth="1"/>
    <col min="8" max="16384" width="8.7109375" style="31" customWidth="1"/>
  </cols>
  <sheetData>
    <row r="1" spans="1:7" ht="17.25">
      <c r="A1" s="263" t="s">
        <v>49</v>
      </c>
      <c r="B1" s="263"/>
      <c r="C1" s="263"/>
      <c r="D1" s="263"/>
      <c r="E1" s="263"/>
      <c r="F1" s="263"/>
      <c r="G1" s="263"/>
    </row>
    <row r="2" spans="1:7" ht="17.25">
      <c r="A2" s="263" t="s">
        <v>56</v>
      </c>
      <c r="B2" s="263"/>
      <c r="C2" s="263"/>
      <c r="D2" s="263"/>
      <c r="E2" s="263"/>
      <c r="F2" s="263"/>
      <c r="G2" s="263"/>
    </row>
    <row r="3" spans="1:7" ht="17.25">
      <c r="A3" s="264" t="s">
        <v>71</v>
      </c>
      <c r="B3" s="264"/>
      <c r="C3" s="264"/>
      <c r="D3" s="264"/>
      <c r="E3" s="264"/>
      <c r="F3" s="264"/>
      <c r="G3" s="264"/>
    </row>
    <row r="4" spans="1:7" ht="17.25">
      <c r="A4" s="2" t="s">
        <v>198</v>
      </c>
      <c r="B4" s="3"/>
      <c r="C4" s="3"/>
      <c r="D4" s="3"/>
      <c r="E4" s="3"/>
      <c r="F4" s="3"/>
      <c r="G4" s="4" t="s">
        <v>61</v>
      </c>
    </row>
    <row r="5" spans="1:7" ht="17.25">
      <c r="A5" s="264" t="s">
        <v>28</v>
      </c>
      <c r="B5" s="264"/>
      <c r="C5" s="264"/>
      <c r="D5" s="264"/>
      <c r="E5" s="264"/>
      <c r="F5" s="264"/>
      <c r="G5" s="264"/>
    </row>
    <row r="6" spans="3:7" ht="17.25">
      <c r="C6" s="1"/>
      <c r="F6" s="32"/>
      <c r="G6" s="32"/>
    </row>
    <row r="7" spans="1:7" ht="46.5" customHeight="1">
      <c r="A7" s="7" t="s">
        <v>9</v>
      </c>
      <c r="B7" s="33" t="s">
        <v>10</v>
      </c>
      <c r="C7" s="33" t="s">
        <v>64</v>
      </c>
      <c r="D7" s="34" t="s">
        <v>99</v>
      </c>
      <c r="E7" s="34" t="s">
        <v>11</v>
      </c>
      <c r="F7" s="257" t="s">
        <v>12</v>
      </c>
      <c r="G7" s="257"/>
    </row>
    <row r="8" spans="1:7" s="39" customFormat="1" ht="17.25">
      <c r="A8" s="35">
        <v>1</v>
      </c>
      <c r="B8" s="273">
        <v>42430</v>
      </c>
      <c r="C8" s="258">
        <v>1</v>
      </c>
      <c r="D8" s="36" t="str">
        <f>'Командний протокол'!B14</f>
        <v>ЗВ</v>
      </c>
      <c r="E8" s="36" t="str">
        <f>'Командний протокол'!B15</f>
        <v>ХТтаУЯ</v>
      </c>
      <c r="F8" s="37">
        <v>2.5</v>
      </c>
      <c r="G8" s="38">
        <v>1.5</v>
      </c>
    </row>
    <row r="9" spans="1:7" s="39" customFormat="1" ht="17.25">
      <c r="A9" s="35">
        <v>2</v>
      </c>
      <c r="B9" s="274"/>
      <c r="C9" s="258"/>
      <c r="D9" s="36" t="str">
        <f>'Командний протокол'!B11</f>
        <v>КД</v>
      </c>
      <c r="E9" s="36" t="str">
        <f>'Командний протокол'!B18</f>
        <v>ІТ</v>
      </c>
      <c r="F9" s="37">
        <v>2.5</v>
      </c>
      <c r="G9" s="38">
        <v>1.5</v>
      </c>
    </row>
    <row r="10" spans="1:7" s="39" customFormat="1" ht="17.25">
      <c r="A10" s="35">
        <v>3</v>
      </c>
      <c r="B10" s="274"/>
      <c r="C10" s="258"/>
      <c r="D10" s="36" t="str">
        <f>'Командний протокол'!B10</f>
        <v>ЗРБЕ</v>
      </c>
      <c r="E10" s="36" t="str">
        <f>'Командний протокол'!B19</f>
        <v>Юрид.</v>
      </c>
      <c r="F10" s="40">
        <v>1</v>
      </c>
      <c r="G10" s="41">
        <v>3</v>
      </c>
    </row>
    <row r="11" spans="1:7" s="39" customFormat="1" ht="17.25">
      <c r="A11" s="35">
        <v>4</v>
      </c>
      <c r="B11" s="274"/>
      <c r="C11" s="258"/>
      <c r="D11" s="36" t="str">
        <f>'Командний протокол'!B12</f>
        <v>ГП</v>
      </c>
      <c r="E11" s="42" t="s">
        <v>39</v>
      </c>
      <c r="F11" s="40">
        <v>1.5</v>
      </c>
      <c r="G11" s="41">
        <v>2.5</v>
      </c>
    </row>
    <row r="12" spans="1:7" s="39" customFormat="1" ht="18" thickBot="1">
      <c r="A12" s="43">
        <v>5</v>
      </c>
      <c r="B12" s="274"/>
      <c r="C12" s="259"/>
      <c r="D12" s="44" t="str">
        <f>'Командний протокол'!B13</f>
        <v>ТВБ</v>
      </c>
      <c r="E12" s="45" t="str">
        <f>'Командний протокол'!B16</f>
        <v>Екон.</v>
      </c>
      <c r="F12" s="46">
        <v>0</v>
      </c>
      <c r="G12" s="47">
        <v>4</v>
      </c>
    </row>
    <row r="13" spans="1:7" s="39" customFormat="1" ht="17.25">
      <c r="A13" s="48">
        <v>6</v>
      </c>
      <c r="B13" s="274"/>
      <c r="C13" s="260">
        <v>2</v>
      </c>
      <c r="D13" s="49" t="str">
        <f>'Командний протокол'!B7</f>
        <v>Вет.</v>
      </c>
      <c r="E13" s="50" t="s">
        <v>7</v>
      </c>
      <c r="F13" s="51">
        <v>2.5</v>
      </c>
      <c r="G13" s="52">
        <v>1.5</v>
      </c>
    </row>
    <row r="14" spans="1:7" s="39" customFormat="1" ht="17.25">
      <c r="A14" s="35">
        <v>7</v>
      </c>
      <c r="B14" s="274"/>
      <c r="C14" s="261"/>
      <c r="D14" s="53" t="str">
        <f>'Сітка змагань'!D17</f>
        <v>КД</v>
      </c>
      <c r="E14" s="54" t="str">
        <f>'Сітка змагань'!D21</f>
        <v>Юрид.</v>
      </c>
      <c r="F14" s="40">
        <v>2.5</v>
      </c>
      <c r="G14" s="41">
        <v>1.5</v>
      </c>
    </row>
    <row r="15" spans="1:7" s="39" customFormat="1" ht="17.25">
      <c r="A15" s="35">
        <v>8</v>
      </c>
      <c r="B15" s="274"/>
      <c r="C15" s="261"/>
      <c r="D15" s="36" t="str">
        <f>'Командний протокол'!B9</f>
        <v>Агро.</v>
      </c>
      <c r="E15" s="54" t="str">
        <f>'Сітка змагань'!D28</f>
        <v>МТ</v>
      </c>
      <c r="F15" s="37" t="s">
        <v>73</v>
      </c>
      <c r="G15" s="41">
        <v>2</v>
      </c>
    </row>
    <row r="16" spans="1:7" s="39" customFormat="1" ht="17.25">
      <c r="A16" s="35">
        <v>9</v>
      </c>
      <c r="B16" s="274"/>
      <c r="C16" s="261"/>
      <c r="D16" s="54" t="str">
        <f>'Сітка змагань'!D32</f>
        <v>Екон.</v>
      </c>
      <c r="E16" s="36" t="str">
        <f>'Командний протокол'!B8</f>
        <v>АМ</v>
      </c>
      <c r="F16" s="40">
        <v>4</v>
      </c>
      <c r="G16" s="41">
        <v>0</v>
      </c>
    </row>
    <row r="17" spans="1:7" ht="18" thickBot="1">
      <c r="A17" s="55">
        <v>10</v>
      </c>
      <c r="B17" s="274"/>
      <c r="C17" s="262"/>
      <c r="D17" s="56" t="str">
        <f>'Сітка змагань'!D50</f>
        <v>ІТ</v>
      </c>
      <c r="E17" s="56" t="str">
        <f>'Сітка змагань'!D52</f>
        <v>ЗРБЕ</v>
      </c>
      <c r="F17" s="46">
        <v>3</v>
      </c>
      <c r="G17" s="57">
        <v>1</v>
      </c>
    </row>
    <row r="18" spans="1:7" ht="17.25">
      <c r="A18" s="58">
        <v>11</v>
      </c>
      <c r="B18" s="274"/>
      <c r="C18" s="272">
        <v>3</v>
      </c>
      <c r="D18" s="59" t="str">
        <f>'Сітка змагань'!F38</f>
        <v>ТВБ</v>
      </c>
      <c r="E18" s="59" t="str">
        <f>'Сітка змагань'!F42</f>
        <v>Юрид.</v>
      </c>
      <c r="F18" s="51">
        <v>1.5</v>
      </c>
      <c r="G18" s="60">
        <v>2.5</v>
      </c>
    </row>
    <row r="19" spans="1:7" ht="17.25">
      <c r="A19" s="61">
        <v>12</v>
      </c>
      <c r="B19" s="274"/>
      <c r="C19" s="268"/>
      <c r="D19" s="54" t="str">
        <f>'Сітка змагань'!F44</f>
        <v>ГП</v>
      </c>
      <c r="E19" s="62" t="str">
        <f>'Сітка змагань'!F48</f>
        <v>ЗВ</v>
      </c>
      <c r="F19" s="40">
        <v>0</v>
      </c>
      <c r="G19" s="63">
        <v>4</v>
      </c>
    </row>
    <row r="20" spans="1:7" ht="17.25">
      <c r="A20" s="61">
        <v>13</v>
      </c>
      <c r="B20" s="274"/>
      <c r="C20" s="268"/>
      <c r="D20" s="54" t="str">
        <f>'Сітка змагань'!F51</f>
        <v>ІТ</v>
      </c>
      <c r="E20" s="54" t="str">
        <f>'Сітка змагань'!F55</f>
        <v>АМ</v>
      </c>
      <c r="F20" s="40">
        <v>0</v>
      </c>
      <c r="G20" s="63">
        <v>4</v>
      </c>
    </row>
    <row r="21" spans="1:7" ht="17.25">
      <c r="A21" s="61">
        <v>14</v>
      </c>
      <c r="B21" s="274"/>
      <c r="C21" s="268"/>
      <c r="D21" s="54" t="str">
        <f>'Сітка змагань'!F57</f>
        <v>ХТтаУЯ</v>
      </c>
      <c r="E21" s="54" t="str">
        <f>'Сітка змагань'!F61</f>
        <v>МТ</v>
      </c>
      <c r="F21" s="40">
        <v>3</v>
      </c>
      <c r="G21" s="63">
        <v>1</v>
      </c>
    </row>
    <row r="22" spans="1:7" ht="17.25">
      <c r="A22" s="61">
        <v>15</v>
      </c>
      <c r="B22" s="274"/>
      <c r="C22" s="268"/>
      <c r="D22" s="54" t="str">
        <f>'Сітка змагань'!F11</f>
        <v>Вет.</v>
      </c>
      <c r="E22" s="54" t="str">
        <f>'Сітка змагань'!F19</f>
        <v>КД</v>
      </c>
      <c r="F22" s="37" t="s">
        <v>73</v>
      </c>
      <c r="G22" s="63">
        <v>2</v>
      </c>
    </row>
    <row r="23" spans="1:7" ht="18" thickBot="1">
      <c r="A23" s="55">
        <v>16</v>
      </c>
      <c r="B23" s="275"/>
      <c r="C23" s="271"/>
      <c r="D23" s="56" t="str">
        <f>'Сітка змагань'!F26</f>
        <v>Агро.</v>
      </c>
      <c r="E23" s="56" t="str">
        <f>'Сітка змагань'!F34</f>
        <v>Екон.</v>
      </c>
      <c r="F23" s="64" t="s">
        <v>73</v>
      </c>
      <c r="G23" s="57">
        <v>2</v>
      </c>
    </row>
    <row r="24" spans="1:7" ht="17.25">
      <c r="A24" s="58">
        <v>17</v>
      </c>
      <c r="B24" s="265">
        <v>42431</v>
      </c>
      <c r="C24" s="268">
        <v>4</v>
      </c>
      <c r="D24" s="59" t="str">
        <f>'Сітка змагань'!H40</f>
        <v>Юрид.</v>
      </c>
      <c r="E24" s="65" t="str">
        <f>'Сітка змагань'!H46</f>
        <v>ЗВ</v>
      </c>
      <c r="F24" s="51">
        <v>3</v>
      </c>
      <c r="G24" s="60">
        <v>1</v>
      </c>
    </row>
    <row r="25" spans="1:7" ht="17.25">
      <c r="A25" s="61">
        <v>18</v>
      </c>
      <c r="B25" s="266"/>
      <c r="C25" s="269"/>
      <c r="D25" s="54" t="str">
        <f>'Сітка змагань'!H53</f>
        <v>АМ</v>
      </c>
      <c r="E25" s="54" t="str">
        <f>'Сітка змагань'!H59</f>
        <v>ХТтаУЯ</v>
      </c>
      <c r="F25" s="40">
        <v>3</v>
      </c>
      <c r="G25" s="63">
        <v>1</v>
      </c>
    </row>
    <row r="26" spans="1:7" ht="17.25">
      <c r="A26" s="61">
        <v>19</v>
      </c>
      <c r="B26" s="266"/>
      <c r="C26" s="270">
        <v>5</v>
      </c>
      <c r="D26" s="54" t="str">
        <f>'Сітка змагань'!J37</f>
        <v>Екон.</v>
      </c>
      <c r="E26" s="54" t="str">
        <f>'Сітка змагань'!J43</f>
        <v>Юрид.</v>
      </c>
      <c r="F26" s="40">
        <v>3</v>
      </c>
      <c r="G26" s="63">
        <v>1</v>
      </c>
    </row>
    <row r="27" spans="1:7" ht="18" thickBot="1">
      <c r="A27" s="55">
        <v>20</v>
      </c>
      <c r="B27" s="267"/>
      <c r="C27" s="271"/>
      <c r="D27" s="56" t="str">
        <f>'Сітка змагань'!J50</f>
        <v>КД</v>
      </c>
      <c r="E27" s="56" t="str">
        <f>'Сітка змагань'!J56</f>
        <v>АМ</v>
      </c>
      <c r="F27" s="46">
        <v>3</v>
      </c>
      <c r="G27" s="57">
        <v>1</v>
      </c>
    </row>
    <row r="28" spans="1:7" ht="17.25">
      <c r="A28" s="58">
        <v>21</v>
      </c>
      <c r="B28" s="265">
        <v>42432</v>
      </c>
      <c r="C28" s="268">
        <v>6</v>
      </c>
      <c r="D28" s="59" t="str">
        <f>'Сітка змагань'!L15</f>
        <v>Вет.</v>
      </c>
      <c r="E28" s="59" t="str">
        <f>'Сітка змагань'!L23</f>
        <v>Екон.</v>
      </c>
      <c r="F28" s="66" t="s">
        <v>150</v>
      </c>
      <c r="G28" s="67" t="s">
        <v>151</v>
      </c>
    </row>
    <row r="29" spans="1:7" ht="17.25">
      <c r="A29" s="61">
        <v>22</v>
      </c>
      <c r="B29" s="266"/>
      <c r="C29" s="269"/>
      <c r="D29" s="54" t="str">
        <f>'Сітка змагань'!L30</f>
        <v>Агро.</v>
      </c>
      <c r="E29" s="54" t="str">
        <f>'Сітка змагань'!L53</f>
        <v>КД</v>
      </c>
      <c r="F29" s="37" t="s">
        <v>75</v>
      </c>
      <c r="G29" s="68" t="s">
        <v>152</v>
      </c>
    </row>
    <row r="30" spans="1:7" ht="17.25">
      <c r="A30" s="61">
        <v>23</v>
      </c>
      <c r="B30" s="266"/>
      <c r="C30" s="270">
        <v>7</v>
      </c>
      <c r="D30" s="54" t="str">
        <f>'Сітка змагань'!L53</f>
        <v>КД</v>
      </c>
      <c r="E30" s="54" t="str">
        <f>'Сітка змагань'!N61</f>
        <v>Вет.</v>
      </c>
      <c r="F30" s="37" t="s">
        <v>153</v>
      </c>
      <c r="G30" s="68" t="s">
        <v>154</v>
      </c>
    </row>
    <row r="31" spans="1:7" ht="18" thickBot="1">
      <c r="A31" s="55">
        <v>24</v>
      </c>
      <c r="B31" s="267"/>
      <c r="C31" s="271"/>
      <c r="D31" s="248" t="str">
        <f>'Сітка змагань'!N20</f>
        <v>Екон.</v>
      </c>
      <c r="E31" s="248" t="str">
        <f>'Сітка змагань'!N40</f>
        <v>Агро.</v>
      </c>
      <c r="F31" s="64" t="s">
        <v>13</v>
      </c>
      <c r="G31" s="69" t="s">
        <v>13</v>
      </c>
    </row>
    <row r="32" spans="1:7" ht="17.25" customHeight="1">
      <c r="A32" s="70"/>
      <c r="B32" s="71"/>
      <c r="C32" s="72"/>
      <c r="D32" s="73"/>
      <c r="E32" s="73"/>
      <c r="F32" s="74"/>
      <c r="G32" s="75"/>
    </row>
    <row r="33" spans="1:7" ht="17.25">
      <c r="A33" s="73"/>
      <c r="B33" s="76" t="s">
        <v>54</v>
      </c>
      <c r="C33" s="72"/>
      <c r="D33" s="73"/>
      <c r="E33" s="76" t="s">
        <v>55</v>
      </c>
      <c r="F33" s="74"/>
      <c r="G33" s="75"/>
    </row>
    <row r="34" spans="1:7" ht="17.25">
      <c r="A34" s="77"/>
      <c r="B34" s="77"/>
      <c r="C34" s="73"/>
      <c r="D34" s="77"/>
      <c r="E34" s="77"/>
      <c r="F34" s="77"/>
      <c r="G34" s="77"/>
    </row>
    <row r="35" spans="2:5" s="1" customFormat="1" ht="17.25">
      <c r="B35" s="8" t="s">
        <v>43</v>
      </c>
      <c r="C35" s="6"/>
      <c r="E35" s="78" t="s">
        <v>68</v>
      </c>
    </row>
    <row r="36" spans="2:5" s="1" customFormat="1" ht="17.25">
      <c r="B36" s="8" t="s">
        <v>44</v>
      </c>
      <c r="C36" s="6"/>
      <c r="E36" s="78" t="s">
        <v>4</v>
      </c>
    </row>
    <row r="37" spans="2:5" s="1" customFormat="1" ht="17.25">
      <c r="B37" s="8" t="s">
        <v>69</v>
      </c>
      <c r="C37" s="6"/>
      <c r="E37" s="78" t="s">
        <v>53</v>
      </c>
    </row>
  </sheetData>
  <sheetProtection/>
  <mergeCells count="15">
    <mergeCell ref="B28:B31"/>
    <mergeCell ref="C28:C29"/>
    <mergeCell ref="C30:C31"/>
    <mergeCell ref="C18:C23"/>
    <mergeCell ref="B8:B23"/>
    <mergeCell ref="C24:C25"/>
    <mergeCell ref="C26:C27"/>
    <mergeCell ref="B24:B27"/>
    <mergeCell ref="F7:G7"/>
    <mergeCell ref="C8:C12"/>
    <mergeCell ref="C13:C17"/>
    <mergeCell ref="A1:G1"/>
    <mergeCell ref="A2:G2"/>
    <mergeCell ref="A3:G3"/>
    <mergeCell ref="A5:G5"/>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alignWithMargins="0">
    <oddFooter>&amp;L&amp;Z&amp;F Лист: &amp;A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1:R68"/>
  <sheetViews>
    <sheetView view="pageLayout" zoomScale="55" zoomScaleNormal="55" zoomScalePageLayoutView="55" workbookViewId="0" topLeftCell="A1">
      <selection activeCell="U37" sqref="U37"/>
    </sheetView>
  </sheetViews>
  <sheetFormatPr defaultColWidth="9.28125" defaultRowHeight="15"/>
  <cols>
    <col min="1" max="1" width="7.28125" style="96" customWidth="1"/>
    <col min="2" max="2" width="14.28125" style="97" customWidth="1"/>
    <col min="3" max="3" width="6.7109375" style="98" customWidth="1"/>
    <col min="4" max="4" width="14.28125" style="97" customWidth="1"/>
    <col min="5" max="5" width="6.7109375" style="99" customWidth="1"/>
    <col min="6" max="6" width="14.28125" style="97" customWidth="1"/>
    <col min="7" max="7" width="6.7109375" style="6" customWidth="1"/>
    <col min="8" max="8" width="14.28125" style="97" customWidth="1"/>
    <col min="9" max="9" width="6.7109375" style="96" customWidth="1"/>
    <col min="10" max="10" width="14.28125" style="97" customWidth="1"/>
    <col min="11" max="11" width="9.28125" style="1" customWidth="1"/>
    <col min="12" max="12" width="14.28125" style="97" customWidth="1"/>
    <col min="13" max="13" width="6.28125" style="1" customWidth="1"/>
    <col min="14" max="14" width="14.28125" style="1" customWidth="1"/>
    <col min="15" max="15" width="9.28125" style="1" customWidth="1"/>
    <col min="16" max="16" width="14.140625" style="1" customWidth="1"/>
    <col min="17" max="17" width="8.7109375" style="1" customWidth="1"/>
    <col min="18" max="18" width="9.28125" style="1" customWidth="1"/>
    <col min="19" max="16384" width="9.28125" style="1" customWidth="1"/>
  </cols>
  <sheetData>
    <row r="1" spans="1:14" ht="21.75">
      <c r="A1" s="79"/>
      <c r="B1" s="80"/>
      <c r="C1" s="81"/>
      <c r="D1" s="80"/>
      <c r="E1" s="82"/>
      <c r="F1" s="1"/>
      <c r="G1" s="83"/>
      <c r="H1" s="83" t="s">
        <v>57</v>
      </c>
      <c r="I1" s="84"/>
      <c r="J1" s="84"/>
      <c r="K1" s="85"/>
      <c r="L1" s="80"/>
      <c r="M1" s="85"/>
      <c r="N1" s="85"/>
    </row>
    <row r="2" spans="1:14" ht="21.75">
      <c r="A2" s="79"/>
      <c r="B2" s="80"/>
      <c r="C2" s="81"/>
      <c r="D2" s="80"/>
      <c r="E2" s="82"/>
      <c r="F2" s="86"/>
      <c r="G2" s="83"/>
      <c r="H2" s="86" t="s">
        <v>60</v>
      </c>
      <c r="I2" s="86"/>
      <c r="J2" s="86"/>
      <c r="K2" s="85"/>
      <c r="L2" s="80"/>
      <c r="M2" s="85"/>
      <c r="N2" s="85"/>
    </row>
    <row r="3" spans="1:12" s="95" customFormat="1" ht="19.5">
      <c r="A3" s="87"/>
      <c r="B3" s="88" t="s">
        <v>62</v>
      </c>
      <c r="C3" s="89"/>
      <c r="D3" s="90"/>
      <c r="E3" s="91"/>
      <c r="F3" s="92"/>
      <c r="G3" s="93"/>
      <c r="H3" s="92"/>
      <c r="I3" s="94"/>
      <c r="J3" s="92"/>
      <c r="L3" s="4" t="s">
        <v>61</v>
      </c>
    </row>
    <row r="4" spans="6:10" ht="30.75" customHeight="1">
      <c r="F4" s="1"/>
      <c r="G4" s="100"/>
      <c r="H4" s="101" t="s">
        <v>38</v>
      </c>
      <c r="I4" s="102"/>
      <c r="J4" s="102"/>
    </row>
    <row r="5" spans="1:12" s="242" customFormat="1" ht="22.5" customHeight="1">
      <c r="A5" s="235"/>
      <c r="B5" s="236"/>
      <c r="C5" s="237"/>
      <c r="D5" s="236"/>
      <c r="E5" s="238"/>
      <c r="F5" s="236"/>
      <c r="G5" s="239"/>
      <c r="H5" s="240" t="s">
        <v>93</v>
      </c>
      <c r="I5" s="235"/>
      <c r="J5" s="241"/>
      <c r="L5" s="236"/>
    </row>
    <row r="6" spans="1:14" s="149" customFormat="1" ht="21.75">
      <c r="A6" s="139"/>
      <c r="B6" s="140" t="s">
        <v>76</v>
      </c>
      <c r="C6" s="210"/>
      <c r="D6" s="140" t="s">
        <v>77</v>
      </c>
      <c r="E6" s="221"/>
      <c r="F6" s="140" t="s">
        <v>78</v>
      </c>
      <c r="G6" s="190"/>
      <c r="H6" s="140" t="s">
        <v>79</v>
      </c>
      <c r="I6" s="139"/>
      <c r="J6" s="140" t="s">
        <v>80</v>
      </c>
      <c r="L6" s="140" t="s">
        <v>81</v>
      </c>
      <c r="N6" s="140" t="s">
        <v>82</v>
      </c>
    </row>
    <row r="7" spans="1:14" s="9" customFormat="1" ht="19.5" customHeight="1">
      <c r="A7" s="103"/>
      <c r="B7" s="104" t="s">
        <v>90</v>
      </c>
      <c r="C7" s="105"/>
      <c r="D7" s="104" t="s">
        <v>90</v>
      </c>
      <c r="E7" s="106"/>
      <c r="F7" s="104" t="s">
        <v>90</v>
      </c>
      <c r="G7" s="105"/>
      <c r="H7" s="104" t="s">
        <v>91</v>
      </c>
      <c r="I7" s="103"/>
      <c r="J7" s="104" t="s">
        <v>91</v>
      </c>
      <c r="L7" s="104" t="s">
        <v>92</v>
      </c>
      <c r="N7" s="104" t="s">
        <v>92</v>
      </c>
    </row>
    <row r="8" spans="1:12" s="9" customFormat="1" ht="9.75" customHeight="1">
      <c r="A8" s="103"/>
      <c r="B8" s="104"/>
      <c r="C8" s="105"/>
      <c r="D8" s="104"/>
      <c r="E8" s="106"/>
      <c r="F8" s="104"/>
      <c r="G8" s="105"/>
      <c r="H8" s="104"/>
      <c r="I8" s="103"/>
      <c r="J8" s="107"/>
      <c r="L8" s="108"/>
    </row>
    <row r="9" spans="1:18" s="149" customFormat="1" ht="22.5" customHeight="1" thickBot="1">
      <c r="A9" s="139"/>
      <c r="B9" s="140"/>
      <c r="C9" s="210">
        <f>IF($O$66=TRUE,1,"")</f>
        <v>1</v>
      </c>
      <c r="D9" s="142" t="str">
        <f>'Розклад-результати'!D13</f>
        <v>Вет.</v>
      </c>
      <c r="E9" s="143">
        <v>4</v>
      </c>
      <c r="F9" s="144"/>
      <c r="G9" s="145"/>
      <c r="H9" s="145"/>
      <c r="I9" s="146"/>
      <c r="J9" s="145"/>
      <c r="K9" s="145"/>
      <c r="L9" s="147"/>
      <c r="M9" s="148"/>
      <c r="N9" s="147"/>
      <c r="O9" s="145"/>
      <c r="P9" s="147"/>
      <c r="Q9" s="148"/>
      <c r="R9" s="148"/>
    </row>
    <row r="10" spans="1:18" s="149" customFormat="1" ht="18" customHeight="1">
      <c r="A10" s="150"/>
      <c r="B10" s="116"/>
      <c r="C10" s="151"/>
      <c r="D10" s="140"/>
      <c r="E10" s="152"/>
      <c r="F10" s="145"/>
      <c r="G10" s="145"/>
      <c r="H10" s="145"/>
      <c r="I10" s="145"/>
      <c r="J10" s="145"/>
      <c r="K10" s="145"/>
      <c r="L10" s="144"/>
      <c r="M10" s="148"/>
      <c r="N10" s="147"/>
      <c r="O10" s="145"/>
      <c r="P10" s="147"/>
      <c r="Q10" s="148"/>
      <c r="R10" s="148"/>
    </row>
    <row r="11" spans="1:18" s="149" customFormat="1" ht="22.5" customHeight="1" thickBot="1">
      <c r="A11" s="150"/>
      <c r="B11" s="116"/>
      <c r="C11" s="151"/>
      <c r="D11" s="246">
        <f>IF($O$65=TRUE,$B$32+1,"")</f>
        <v>6</v>
      </c>
      <c r="E11" s="154"/>
      <c r="F11" s="142" t="s">
        <v>5</v>
      </c>
      <c r="G11" s="155" t="str">
        <f>'Розклад-результати'!F23</f>
        <v>2+ </v>
      </c>
      <c r="H11" s="145"/>
      <c r="I11" s="146"/>
      <c r="J11" s="145"/>
      <c r="K11" s="145"/>
      <c r="L11" s="147"/>
      <c r="M11" s="148"/>
      <c r="N11" s="147"/>
      <c r="O11" s="156"/>
      <c r="P11" s="147"/>
      <c r="Q11" s="148"/>
      <c r="R11" s="148"/>
    </row>
    <row r="12" spans="1:18" s="149" customFormat="1" ht="22.5" customHeight="1" thickBot="1">
      <c r="A12" s="192">
        <f>IF($O$66=TRUE,8,"")</f>
        <v>8</v>
      </c>
      <c r="B12" s="142" t="str">
        <f>'Розклад-результати'!D8</f>
        <v>ЗВ</v>
      </c>
      <c r="C12" s="157">
        <v>2.5</v>
      </c>
      <c r="D12" s="144"/>
      <c r="E12" s="154"/>
      <c r="F12" s="147"/>
      <c r="G12" s="158"/>
      <c r="H12" s="159"/>
      <c r="I12" s="160"/>
      <c r="J12" s="159"/>
      <c r="K12" s="159"/>
      <c r="L12" s="147"/>
      <c r="M12" s="148"/>
      <c r="N12" s="147"/>
      <c r="O12" s="156"/>
      <c r="P12" s="147"/>
      <c r="Q12" s="148"/>
      <c r="R12" s="148"/>
    </row>
    <row r="13" spans="1:18" s="149" customFormat="1" ht="22.5" customHeight="1" thickBot="1">
      <c r="A13" s="139"/>
      <c r="B13" s="246">
        <f>IF($O$65=TRUE,B9+1,"")</f>
        <v>1</v>
      </c>
      <c r="C13" s="161"/>
      <c r="D13" s="162" t="s">
        <v>7</v>
      </c>
      <c r="E13" s="163">
        <v>0</v>
      </c>
      <c r="F13" s="116"/>
      <c r="G13" s="164"/>
      <c r="H13" s="165"/>
      <c r="I13" s="166"/>
      <c r="J13" s="165"/>
      <c r="K13" s="165"/>
      <c r="L13" s="147"/>
      <c r="M13" s="148"/>
      <c r="N13" s="147"/>
      <c r="O13" s="156"/>
      <c r="P13" s="147"/>
      <c r="Q13" s="148"/>
      <c r="R13" s="148"/>
    </row>
    <row r="14" spans="1:18" s="149" customFormat="1" ht="22.5" customHeight="1" thickBot="1">
      <c r="A14" s="192">
        <f>IF($O$66=TRUE,9,"")</f>
        <v>9</v>
      </c>
      <c r="B14" s="142" t="str">
        <f>'Розклад-результати'!E8</f>
        <v>ХТтаУЯ</v>
      </c>
      <c r="C14" s="167">
        <v>1.5</v>
      </c>
      <c r="D14" s="168"/>
      <c r="E14" s="169"/>
      <c r="F14" s="140"/>
      <c r="G14" s="164"/>
      <c r="H14" s="165"/>
      <c r="I14" s="166"/>
      <c r="J14" s="165"/>
      <c r="K14" s="165"/>
      <c r="L14" s="147"/>
      <c r="N14" s="140"/>
      <c r="P14" s="147"/>
      <c r="Q14" s="170" t="s">
        <v>14</v>
      </c>
      <c r="R14" s="148"/>
    </row>
    <row r="15" spans="1:18" s="149" customFormat="1" ht="22.5" customHeight="1" thickBot="1">
      <c r="A15" s="150"/>
      <c r="B15" s="144"/>
      <c r="C15" s="171"/>
      <c r="D15" s="144"/>
      <c r="E15" s="172"/>
      <c r="F15" s="246">
        <v>15</v>
      </c>
      <c r="G15" s="164"/>
      <c r="H15" s="173"/>
      <c r="I15" s="174"/>
      <c r="J15" s="175"/>
      <c r="K15" s="175"/>
      <c r="L15" s="142" t="s">
        <v>5</v>
      </c>
      <c r="M15" s="157" t="str">
        <f>'Розклад-результати'!F28</f>
        <v>1</v>
      </c>
      <c r="N15" s="140"/>
      <c r="P15" s="147"/>
      <c r="Q15" s="148"/>
      <c r="R15" s="148"/>
    </row>
    <row r="16" spans="1:18" s="149" customFormat="1" ht="22.5" customHeight="1" thickBot="1">
      <c r="A16" s="192">
        <f>IF($O$66=TRUE,5,"")</f>
        <v>5</v>
      </c>
      <c r="B16" s="142" t="str">
        <f>'Розклад-результати'!D9</f>
        <v>КД</v>
      </c>
      <c r="C16" s="157">
        <v>2.5</v>
      </c>
      <c r="D16" s="144"/>
      <c r="E16" s="172"/>
      <c r="F16" s="140"/>
      <c r="G16" s="164"/>
      <c r="H16" s="165"/>
      <c r="I16" s="166"/>
      <c r="J16" s="165"/>
      <c r="K16" s="165"/>
      <c r="L16" s="147"/>
      <c r="M16" s="176"/>
      <c r="N16" s="140"/>
      <c r="P16" s="147"/>
      <c r="Q16" s="148"/>
      <c r="R16" s="148"/>
    </row>
    <row r="17" spans="1:18" s="149" customFormat="1" ht="22.5" customHeight="1" thickBot="1">
      <c r="A17" s="139"/>
      <c r="B17" s="246">
        <f>IF($O$65=TRUE,B13+1,"")</f>
        <v>2</v>
      </c>
      <c r="C17" s="161"/>
      <c r="D17" s="142" t="s">
        <v>40</v>
      </c>
      <c r="E17" s="143">
        <f>'Розклад-результати'!F14</f>
        <v>2.5</v>
      </c>
      <c r="F17" s="140"/>
      <c r="G17" s="177"/>
      <c r="H17" s="178"/>
      <c r="I17" s="179"/>
      <c r="J17" s="178"/>
      <c r="K17" s="178"/>
      <c r="L17" s="140"/>
      <c r="M17" s="180"/>
      <c r="N17" s="144"/>
      <c r="P17" s="147"/>
      <c r="Q17" s="148"/>
      <c r="R17" s="148"/>
    </row>
    <row r="18" spans="1:18" s="149" customFormat="1" ht="22.5" customHeight="1" thickBot="1">
      <c r="A18" s="192">
        <f>IF($O$66=TRUE,12,"")</f>
        <v>12</v>
      </c>
      <c r="B18" s="142" t="str">
        <f>'Розклад-результати'!E9</f>
        <v>ІТ</v>
      </c>
      <c r="C18" s="167">
        <v>1.5</v>
      </c>
      <c r="D18" s="144"/>
      <c r="E18" s="181"/>
      <c r="F18" s="147"/>
      <c r="G18" s="164"/>
      <c r="H18" s="178"/>
      <c r="I18" s="179"/>
      <c r="J18" s="178"/>
      <c r="K18" s="178"/>
      <c r="L18" s="147"/>
      <c r="M18" s="164"/>
      <c r="N18" s="147"/>
      <c r="P18" s="147"/>
      <c r="Q18" s="148"/>
      <c r="R18" s="148"/>
    </row>
    <row r="19" spans="1:18" s="149" customFormat="1" ht="22.5" customHeight="1" thickBot="1">
      <c r="A19" s="150"/>
      <c r="B19" s="116"/>
      <c r="C19" s="171"/>
      <c r="D19" s="246">
        <f>IF($O$65=TRUE,D11+1,"")</f>
        <v>7</v>
      </c>
      <c r="E19" s="152"/>
      <c r="F19" s="142" t="s">
        <v>40</v>
      </c>
      <c r="G19" s="182">
        <f>'Розклад-результати'!G22</f>
        <v>2</v>
      </c>
      <c r="H19" s="178"/>
      <c r="I19" s="179"/>
      <c r="J19" s="178"/>
      <c r="K19" s="178"/>
      <c r="L19" s="246">
        <f>IF($O$65=TRUE,J53+1,"")</f>
        <v>21</v>
      </c>
      <c r="M19" s="164"/>
      <c r="N19" s="147"/>
      <c r="P19" s="147"/>
      <c r="Q19" s="148"/>
      <c r="R19" s="148"/>
    </row>
    <row r="20" spans="1:18" s="149" customFormat="1" ht="22.5" customHeight="1" thickBot="1">
      <c r="A20" s="192">
        <f>IF($O$66=TRUE,4,"")</f>
        <v>4</v>
      </c>
      <c r="B20" s="142" t="str">
        <f>'Розклад-результати'!D10</f>
        <v>ЗРБЕ</v>
      </c>
      <c r="C20" s="183">
        <v>1</v>
      </c>
      <c r="D20" s="144"/>
      <c r="E20" s="154"/>
      <c r="F20" s="147"/>
      <c r="G20" s="184"/>
      <c r="H20" s="178"/>
      <c r="I20" s="179"/>
      <c r="J20" s="178"/>
      <c r="K20" s="178"/>
      <c r="L20" s="147"/>
      <c r="M20" s="164"/>
      <c r="N20" s="185" t="s">
        <v>2</v>
      </c>
      <c r="O20" s="157" t="s">
        <v>157</v>
      </c>
      <c r="P20" s="140"/>
      <c r="Q20" s="148"/>
      <c r="R20" s="148"/>
    </row>
    <row r="21" spans="1:18" s="149" customFormat="1" ht="22.5" customHeight="1" thickBot="1">
      <c r="A21" s="139"/>
      <c r="B21" s="246">
        <f>IF($O$65=TRUE,B17+1,"")</f>
        <v>3</v>
      </c>
      <c r="C21" s="161"/>
      <c r="D21" s="142" t="s">
        <v>6</v>
      </c>
      <c r="E21" s="186">
        <v>1.5</v>
      </c>
      <c r="F21" s="147"/>
      <c r="G21" s="184"/>
      <c r="H21" s="178"/>
      <c r="I21" s="179"/>
      <c r="J21" s="178"/>
      <c r="K21" s="178"/>
      <c r="L21" s="140"/>
      <c r="M21" s="164"/>
      <c r="N21" s="147"/>
      <c r="O21" s="164"/>
      <c r="P21" s="147"/>
      <c r="Q21" s="148"/>
      <c r="R21" s="148"/>
    </row>
    <row r="22" spans="1:18" s="149" customFormat="1" ht="22.5" customHeight="1" thickBot="1">
      <c r="A22" s="192">
        <f>IF($O$66=TRUE,13,"")</f>
        <v>13</v>
      </c>
      <c r="B22" s="142" t="str">
        <f>'Розклад-результати'!E10</f>
        <v>Юрид.</v>
      </c>
      <c r="C22" s="187">
        <v>3</v>
      </c>
      <c r="D22" s="168"/>
      <c r="E22" s="169"/>
      <c r="F22" s="144"/>
      <c r="G22" s="184"/>
      <c r="H22" s="178"/>
      <c r="I22" s="179"/>
      <c r="J22" s="178"/>
      <c r="K22" s="178"/>
      <c r="L22" s="140"/>
      <c r="M22" s="164"/>
      <c r="O22" s="164"/>
      <c r="P22" s="147"/>
      <c r="Q22" s="148"/>
      <c r="R22" s="148"/>
    </row>
    <row r="23" spans="1:18" s="149" customFormat="1" ht="22.5" customHeight="1" thickBot="1">
      <c r="A23" s="150"/>
      <c r="B23" s="144"/>
      <c r="C23" s="188"/>
      <c r="D23" s="144"/>
      <c r="E23" s="172"/>
      <c r="F23" s="144"/>
      <c r="G23" s="184"/>
      <c r="H23" s="178"/>
      <c r="I23" s="179"/>
      <c r="J23" s="178"/>
      <c r="K23" s="145" t="s">
        <v>45</v>
      </c>
      <c r="L23" s="185" t="s">
        <v>2</v>
      </c>
      <c r="M23" s="167" t="s">
        <v>151</v>
      </c>
      <c r="O23" s="164"/>
      <c r="P23" s="147"/>
      <c r="Q23" s="148"/>
      <c r="R23" s="148"/>
    </row>
    <row r="24" spans="1:17" s="149" customFormat="1" ht="22.5" customHeight="1" thickBot="1">
      <c r="A24" s="139"/>
      <c r="B24" s="189"/>
      <c r="C24" s="232">
        <f>IF($O$66=TRUE,3,"")</f>
        <v>3</v>
      </c>
      <c r="D24" s="142" t="str">
        <f>'Командний протокол'!B9</f>
        <v>Агро.</v>
      </c>
      <c r="E24" s="143" t="s">
        <v>75</v>
      </c>
      <c r="F24" s="144"/>
      <c r="G24" s="184"/>
      <c r="H24" s="178"/>
      <c r="I24" s="179"/>
      <c r="J24" s="178"/>
      <c r="K24" s="178"/>
      <c r="L24" s="140"/>
      <c r="M24" s="178"/>
      <c r="N24" s="140"/>
      <c r="O24" s="164"/>
      <c r="P24" s="147"/>
      <c r="Q24" s="148"/>
    </row>
    <row r="25" spans="1:17" s="149" customFormat="1" ht="17.25" customHeight="1">
      <c r="A25" s="150"/>
      <c r="B25" s="116"/>
      <c r="C25" s="188"/>
      <c r="E25" s="154"/>
      <c r="F25" s="140"/>
      <c r="G25" s="190"/>
      <c r="H25" s="178"/>
      <c r="I25" s="179"/>
      <c r="J25" s="178"/>
      <c r="K25" s="178"/>
      <c r="L25" s="191"/>
      <c r="M25" s="178"/>
      <c r="N25" s="191"/>
      <c r="O25" s="164"/>
      <c r="P25" s="140"/>
      <c r="Q25" s="192"/>
    </row>
    <row r="26" spans="1:17" s="149" customFormat="1" ht="22.5" customHeight="1" thickBot="1">
      <c r="A26" s="150"/>
      <c r="B26" s="116"/>
      <c r="C26" s="188"/>
      <c r="D26" s="246">
        <f>IF($O$65=TRUE,D19+1,"")</f>
        <v>8</v>
      </c>
      <c r="E26" s="154"/>
      <c r="F26" s="193" t="s">
        <v>0</v>
      </c>
      <c r="G26" s="157" t="str">
        <f>'Розклад-результати'!F23</f>
        <v>2+ </v>
      </c>
      <c r="H26" s="178"/>
      <c r="I26" s="179"/>
      <c r="J26" s="178"/>
      <c r="K26" s="178"/>
      <c r="L26" s="116"/>
      <c r="M26" s="178"/>
      <c r="N26" s="116"/>
      <c r="O26" s="164"/>
      <c r="P26" s="140"/>
      <c r="Q26" s="192"/>
    </row>
    <row r="27" spans="1:17" s="149" customFormat="1" ht="22.5" customHeight="1" thickBot="1">
      <c r="A27" s="192">
        <f>IF($O$66=TRUE,6,"")</f>
        <v>6</v>
      </c>
      <c r="B27" s="142" t="str">
        <f>'Розклад-результати'!D11</f>
        <v>ГП</v>
      </c>
      <c r="C27" s="183">
        <v>1.5</v>
      </c>
      <c r="D27" s="144"/>
      <c r="E27" s="154"/>
      <c r="F27" s="147"/>
      <c r="G27" s="194"/>
      <c r="H27" s="178"/>
      <c r="I27" s="179"/>
      <c r="J27" s="178"/>
      <c r="K27" s="178"/>
      <c r="L27" s="116"/>
      <c r="M27" s="178"/>
      <c r="N27" s="116"/>
      <c r="O27" s="164"/>
      <c r="Q27" s="192"/>
    </row>
    <row r="28" spans="1:18" s="149" customFormat="1" ht="22.5" customHeight="1" thickBot="1">
      <c r="A28" s="139"/>
      <c r="B28" s="246">
        <f>IF($O$65=TRUE,B21+1,"")</f>
        <v>4</v>
      </c>
      <c r="C28" s="161"/>
      <c r="D28" s="142" t="s">
        <v>39</v>
      </c>
      <c r="E28" s="186">
        <v>2</v>
      </c>
      <c r="F28" s="140"/>
      <c r="G28" s="195"/>
      <c r="H28" s="178"/>
      <c r="I28" s="179"/>
      <c r="J28" s="178"/>
      <c r="K28" s="178"/>
      <c r="L28" s="140"/>
      <c r="M28" s="178"/>
      <c r="N28" s="140"/>
      <c r="O28" s="158"/>
      <c r="P28" s="147"/>
      <c r="Q28" s="196"/>
      <c r="R28" s="148"/>
    </row>
    <row r="29" spans="1:18" s="149" customFormat="1" ht="22.5" customHeight="1" thickBot="1">
      <c r="A29" s="192">
        <f>IF($O$66=TRUE,11,"")</f>
        <v>11</v>
      </c>
      <c r="B29" s="142" t="str">
        <f>'Розклад-результати'!E11</f>
        <v>МТ</v>
      </c>
      <c r="C29" s="187">
        <v>2.5</v>
      </c>
      <c r="D29" s="168"/>
      <c r="E29" s="169"/>
      <c r="F29" s="144"/>
      <c r="G29" s="195"/>
      <c r="O29" s="158"/>
      <c r="P29" s="147"/>
      <c r="Q29" s="197"/>
      <c r="R29" s="198"/>
    </row>
    <row r="30" spans="1:18" s="149" customFormat="1" ht="22.5" customHeight="1" thickBot="1">
      <c r="A30" s="150"/>
      <c r="B30" s="116"/>
      <c r="C30" s="171"/>
      <c r="D30" s="144"/>
      <c r="E30" s="172"/>
      <c r="F30" s="246">
        <f>IF($O$65=TRUE,F15+1,"")</f>
        <v>16</v>
      </c>
      <c r="G30" s="199"/>
      <c r="H30" s="200"/>
      <c r="I30" s="201"/>
      <c r="J30" s="202"/>
      <c r="K30" s="202"/>
      <c r="L30" s="142" t="s">
        <v>0</v>
      </c>
      <c r="M30" s="157" t="s">
        <v>75</v>
      </c>
      <c r="N30" s="246">
        <f>IF($O$65=TRUE,N59+1,"")</f>
        <v>24</v>
      </c>
      <c r="O30" s="164"/>
      <c r="P30" s="185" t="s">
        <v>2</v>
      </c>
      <c r="Q30" s="203" t="s">
        <v>84</v>
      </c>
      <c r="R30" s="196"/>
    </row>
    <row r="31" spans="1:18" s="149" customFormat="1" ht="22.5" customHeight="1" thickBot="1">
      <c r="A31" s="192">
        <f>IF($O$66=TRUE,7,"")</f>
        <v>7</v>
      </c>
      <c r="B31" s="142" t="str">
        <f>'Розклад-результати'!D12</f>
        <v>ТВБ</v>
      </c>
      <c r="C31" s="183">
        <v>0</v>
      </c>
      <c r="D31" s="144"/>
      <c r="E31" s="172"/>
      <c r="F31" s="144"/>
      <c r="G31" s="199"/>
      <c r="H31" s="178"/>
      <c r="I31" s="179"/>
      <c r="J31" s="178"/>
      <c r="K31" s="178"/>
      <c r="L31" s="116"/>
      <c r="M31" s="204"/>
      <c r="O31" s="158"/>
      <c r="P31" s="147"/>
      <c r="R31" s="196"/>
    </row>
    <row r="32" spans="1:18" s="149" customFormat="1" ht="22.5" customHeight="1" thickBot="1">
      <c r="A32" s="139"/>
      <c r="B32" s="246">
        <f>IF($O$65=TRUE,B28+1,"")</f>
        <v>5</v>
      </c>
      <c r="C32" s="161"/>
      <c r="D32" s="142" t="s">
        <v>2</v>
      </c>
      <c r="E32" s="143" t="str">
        <f>'Розклад-результати'!F15</f>
        <v>2+ </v>
      </c>
      <c r="F32" s="147"/>
      <c r="G32" s="199"/>
      <c r="H32" s="178"/>
      <c r="I32" s="179"/>
      <c r="J32" s="178"/>
      <c r="K32" s="178"/>
      <c r="L32" s="116"/>
      <c r="M32" s="205"/>
      <c r="O32" s="158"/>
      <c r="P32" s="147"/>
      <c r="Q32" s="196"/>
      <c r="R32" s="196"/>
    </row>
    <row r="33" spans="1:18" s="149" customFormat="1" ht="22.5" customHeight="1" thickBot="1">
      <c r="A33" s="192">
        <f>IF($O$66=TRUE,10,"")</f>
        <v>10</v>
      </c>
      <c r="B33" s="142" t="str">
        <f>'Розклад-результати'!E12</f>
        <v>Екон.</v>
      </c>
      <c r="C33" s="187">
        <v>4</v>
      </c>
      <c r="D33" s="144"/>
      <c r="E33" s="154"/>
      <c r="F33" s="147"/>
      <c r="G33" s="199"/>
      <c r="H33" s="178"/>
      <c r="I33" s="179"/>
      <c r="J33" s="178"/>
      <c r="K33" s="178"/>
      <c r="L33" s="116"/>
      <c r="M33" s="204"/>
      <c r="N33" s="140"/>
      <c r="O33" s="164"/>
      <c r="P33" s="147"/>
      <c r="Q33" s="196"/>
      <c r="R33" s="196"/>
    </row>
    <row r="34" spans="1:18" s="149" customFormat="1" ht="22.5" customHeight="1" thickBot="1">
      <c r="A34" s="150"/>
      <c r="B34" s="116"/>
      <c r="C34" s="151"/>
      <c r="D34" s="246">
        <f>IF($O$65=TRUE,D26+1,"")</f>
        <v>9</v>
      </c>
      <c r="E34" s="206"/>
      <c r="F34" s="193" t="s">
        <v>2</v>
      </c>
      <c r="G34" s="167">
        <f>'Розклад-результати'!G23</f>
        <v>2</v>
      </c>
      <c r="H34" s="178"/>
      <c r="I34" s="179"/>
      <c r="J34" s="178"/>
      <c r="K34" s="178"/>
      <c r="L34" s="116"/>
      <c r="M34" s="205"/>
      <c r="N34" s="140"/>
      <c r="O34" s="164"/>
      <c r="P34" s="147"/>
      <c r="Q34" s="196"/>
      <c r="R34" s="196"/>
    </row>
    <row r="35" spans="1:18" s="149" customFormat="1" ht="12.75" customHeight="1">
      <c r="A35" s="150"/>
      <c r="B35" s="116"/>
      <c r="C35" s="151"/>
      <c r="D35" s="144"/>
      <c r="E35" s="154"/>
      <c r="F35" s="147"/>
      <c r="G35" s="146"/>
      <c r="H35" s="145"/>
      <c r="I35" s="146"/>
      <c r="J35" s="145"/>
      <c r="K35" s="178"/>
      <c r="L35" s="116"/>
      <c r="M35" s="205"/>
      <c r="N35" s="140"/>
      <c r="O35" s="158"/>
      <c r="P35" s="147"/>
      <c r="Q35" s="196"/>
      <c r="R35" s="207"/>
    </row>
    <row r="36" spans="1:18" s="149" customFormat="1" ht="22.5" customHeight="1" thickBot="1">
      <c r="A36" s="150"/>
      <c r="B36" s="116"/>
      <c r="C36" s="208">
        <v>2</v>
      </c>
      <c r="D36" s="142" t="str">
        <f>'Командний протокол'!B8</f>
        <v>АМ</v>
      </c>
      <c r="E36" s="163">
        <f>'Розклад-результати'!G15</f>
        <v>2</v>
      </c>
      <c r="F36" s="147"/>
      <c r="G36" s="146"/>
      <c r="H36" s="145"/>
      <c r="I36" s="146"/>
      <c r="J36" s="145"/>
      <c r="K36" s="178"/>
      <c r="L36" s="116"/>
      <c r="M36" s="205"/>
      <c r="N36" s="140"/>
      <c r="O36" s="164"/>
      <c r="P36" s="147"/>
      <c r="Q36" s="209"/>
      <c r="R36" s="196"/>
    </row>
    <row r="37" spans="1:16" s="149" customFormat="1" ht="22.5" customHeight="1" thickBot="1">
      <c r="A37" s="139"/>
      <c r="B37" s="140"/>
      <c r="C37" s="210"/>
      <c r="D37" s="140"/>
      <c r="E37" s="140"/>
      <c r="F37" s="140"/>
      <c r="G37" s="211"/>
      <c r="H37" s="140"/>
      <c r="I37" s="243" t="s">
        <v>26</v>
      </c>
      <c r="J37" s="185" t="s">
        <v>2</v>
      </c>
      <c r="K37" s="183">
        <v>3</v>
      </c>
      <c r="L37" s="212"/>
      <c r="M37" s="205"/>
      <c r="N37" s="153"/>
      <c r="O37" s="164"/>
      <c r="P37" s="147"/>
    </row>
    <row r="38" spans="1:16" s="149" customFormat="1" ht="22.5" customHeight="1" thickBot="1">
      <c r="A38" s="139"/>
      <c r="B38" s="140"/>
      <c r="C38" s="139"/>
      <c r="D38" s="140"/>
      <c r="E38" s="210" t="s">
        <v>17</v>
      </c>
      <c r="F38" s="142" t="s">
        <v>8</v>
      </c>
      <c r="G38" s="213">
        <v>1.5</v>
      </c>
      <c r="H38" s="212"/>
      <c r="I38" s="139"/>
      <c r="J38" s="140"/>
      <c r="K38" s="214"/>
      <c r="L38" s="116"/>
      <c r="M38" s="205"/>
      <c r="N38" s="153"/>
      <c r="O38" s="158"/>
      <c r="P38" s="147"/>
    </row>
    <row r="39" spans="1:16" s="149" customFormat="1" ht="22.5" customHeight="1">
      <c r="A39" s="139"/>
      <c r="B39" s="140"/>
      <c r="C39" s="150"/>
      <c r="D39" s="140"/>
      <c r="E39" s="215"/>
      <c r="F39" s="216" t="s">
        <v>87</v>
      </c>
      <c r="G39" s="217"/>
      <c r="H39" s="140"/>
      <c r="I39" s="139"/>
      <c r="J39" s="140"/>
      <c r="K39" s="218"/>
      <c r="L39" s="116"/>
      <c r="M39" s="205"/>
      <c r="N39" s="153"/>
      <c r="O39" s="164"/>
      <c r="P39" s="147"/>
    </row>
    <row r="40" spans="1:16" s="149" customFormat="1" ht="22.5" customHeight="1" thickBot="1">
      <c r="A40" s="139"/>
      <c r="B40" s="140"/>
      <c r="C40" s="139"/>
      <c r="D40" s="140"/>
      <c r="E40" s="141"/>
      <c r="F40" s="247">
        <v>11</v>
      </c>
      <c r="G40" s="219"/>
      <c r="H40" s="142" t="s">
        <v>6</v>
      </c>
      <c r="I40" s="183">
        <v>3</v>
      </c>
      <c r="J40" s="246">
        <f>IF($O$65=TRUE,H56+1,"")</f>
        <v>19</v>
      </c>
      <c r="K40" s="218"/>
      <c r="L40" s="246">
        <f>IF($O$65=TRUE,L19+1,"")</f>
        <v>22</v>
      </c>
      <c r="M40" s="220"/>
      <c r="N40" s="142" t="s">
        <v>0</v>
      </c>
      <c r="O40" s="167" t="s">
        <v>158</v>
      </c>
      <c r="P40" s="147"/>
    </row>
    <row r="41" spans="1:16" s="149" customFormat="1" ht="22.5" customHeight="1">
      <c r="A41" s="139"/>
      <c r="B41" s="140"/>
      <c r="C41" s="210"/>
      <c r="D41" s="140"/>
      <c r="E41" s="221"/>
      <c r="F41" s="140"/>
      <c r="G41" s="222"/>
      <c r="H41" s="144"/>
      <c r="I41" s="223"/>
      <c r="J41" s="116"/>
      <c r="K41" s="218"/>
      <c r="L41" s="191"/>
      <c r="M41" s="220"/>
      <c r="N41" s="203" t="s">
        <v>156</v>
      </c>
      <c r="P41" s="192"/>
    </row>
    <row r="42" spans="1:16" s="149" customFormat="1" ht="22.5" customHeight="1" thickBot="1">
      <c r="A42" s="139"/>
      <c r="B42" s="140"/>
      <c r="C42" s="210"/>
      <c r="D42" s="140"/>
      <c r="E42" s="151" t="s">
        <v>25</v>
      </c>
      <c r="F42" s="142" t="s">
        <v>6</v>
      </c>
      <c r="G42" s="186">
        <v>2.5</v>
      </c>
      <c r="H42" s="144"/>
      <c r="I42" s="218"/>
      <c r="J42" s="144"/>
      <c r="K42" s="218"/>
      <c r="L42" s="116"/>
      <c r="M42" s="220"/>
      <c r="P42" s="192"/>
    </row>
    <row r="43" spans="1:16" s="149" customFormat="1" ht="22.5" customHeight="1" thickBot="1">
      <c r="A43" s="139"/>
      <c r="B43" s="140"/>
      <c r="C43" s="210"/>
      <c r="D43" s="140"/>
      <c r="E43" s="221"/>
      <c r="F43" s="140"/>
      <c r="G43" s="140"/>
      <c r="H43" s="246">
        <f>IF($O$65=TRUE,F30+1,"")</f>
        <v>17</v>
      </c>
      <c r="I43" s="224"/>
      <c r="J43" s="142" t="str">
        <f>H40</f>
        <v>Юрид.</v>
      </c>
      <c r="K43" s="187">
        <v>1</v>
      </c>
      <c r="L43" s="225"/>
      <c r="M43" s="220"/>
      <c r="P43" s="192"/>
    </row>
    <row r="44" spans="1:16" s="149" customFormat="1" ht="22.5" customHeight="1" thickBot="1">
      <c r="A44" s="139"/>
      <c r="B44" s="140"/>
      <c r="C44" s="226"/>
      <c r="D44" s="116"/>
      <c r="E44" s="151" t="s">
        <v>18</v>
      </c>
      <c r="F44" s="142" t="s">
        <v>63</v>
      </c>
      <c r="G44" s="213">
        <v>0</v>
      </c>
      <c r="H44" s="144"/>
      <c r="I44" s="218"/>
      <c r="J44" s="227" t="s">
        <v>89</v>
      </c>
      <c r="M44" s="205"/>
      <c r="N44" s="140"/>
      <c r="P44" s="192"/>
    </row>
    <row r="45" spans="1:16" s="149" customFormat="1" ht="22.5" customHeight="1">
      <c r="A45" s="139"/>
      <c r="B45" s="140"/>
      <c r="C45" s="226"/>
      <c r="D45" s="116"/>
      <c r="E45" s="221"/>
      <c r="F45" s="216" t="s">
        <v>87</v>
      </c>
      <c r="G45" s="228"/>
      <c r="H45" s="144"/>
      <c r="I45" s="218"/>
      <c r="J45" s="144"/>
      <c r="M45" s="205"/>
      <c r="N45" s="144"/>
      <c r="P45" s="192"/>
    </row>
    <row r="46" spans="1:16" s="149" customFormat="1" ht="22.5" customHeight="1" thickBot="1">
      <c r="A46" s="139"/>
      <c r="B46" s="140"/>
      <c r="C46" s="226"/>
      <c r="D46" s="116"/>
      <c r="E46" s="151"/>
      <c r="F46" s="247">
        <v>12</v>
      </c>
      <c r="G46" s="219"/>
      <c r="H46" s="162" t="s">
        <v>7</v>
      </c>
      <c r="I46" s="187">
        <v>1</v>
      </c>
      <c r="J46" s="140"/>
      <c r="M46" s="205"/>
      <c r="P46" s="192"/>
    </row>
    <row r="47" spans="1:16" s="149" customFormat="1" ht="22.5" customHeight="1">
      <c r="A47" s="139"/>
      <c r="B47" s="140"/>
      <c r="C47" s="210"/>
      <c r="D47" s="140"/>
      <c r="E47" s="221"/>
      <c r="F47" s="140"/>
      <c r="G47" s="222"/>
      <c r="H47" s="227" t="s">
        <v>86</v>
      </c>
      <c r="I47" s="229"/>
      <c r="J47" s="144"/>
      <c r="M47" s="205"/>
      <c r="N47" s="116"/>
      <c r="P47" s="192"/>
    </row>
    <row r="48" spans="1:16" s="149" customFormat="1" ht="22.5" customHeight="1" thickBot="1">
      <c r="A48" s="139"/>
      <c r="B48" s="140"/>
      <c r="C48" s="210"/>
      <c r="D48" s="140"/>
      <c r="E48" s="151" t="s">
        <v>22</v>
      </c>
      <c r="F48" s="162" t="s">
        <v>7</v>
      </c>
      <c r="G48" s="186">
        <v>4</v>
      </c>
      <c r="H48" s="116"/>
      <c r="I48" s="208"/>
      <c r="J48" s="144"/>
      <c r="M48" s="205"/>
      <c r="N48" s="116"/>
      <c r="P48" s="192"/>
    </row>
    <row r="49" spans="1:16" s="149" customFormat="1" ht="22.5" customHeight="1">
      <c r="A49" s="139"/>
      <c r="B49" s="140"/>
      <c r="C49" s="210"/>
      <c r="D49" s="140"/>
      <c r="E49" s="221"/>
      <c r="F49" s="140"/>
      <c r="G49" s="140"/>
      <c r="H49" s="116"/>
      <c r="I49" s="226"/>
      <c r="J49" s="226"/>
      <c r="K49" s="226"/>
      <c r="L49" s="140"/>
      <c r="M49" s="220"/>
      <c r="N49" s="116"/>
      <c r="P49" s="192"/>
    </row>
    <row r="50" spans="1:16" s="149" customFormat="1" ht="22.5" customHeight="1" thickBot="1">
      <c r="A50" s="139"/>
      <c r="B50" s="140"/>
      <c r="C50" s="244" t="s">
        <v>23</v>
      </c>
      <c r="D50" s="142" t="s">
        <v>41</v>
      </c>
      <c r="E50" s="157">
        <f>'Розклад-результати'!F17</f>
        <v>3</v>
      </c>
      <c r="F50" s="140"/>
      <c r="G50" s="140"/>
      <c r="H50" s="116"/>
      <c r="I50" s="244" t="s">
        <v>26</v>
      </c>
      <c r="J50" s="142" t="str">
        <f>F19</f>
        <v>КД</v>
      </c>
      <c r="K50" s="183">
        <v>3</v>
      </c>
      <c r="L50" s="191"/>
      <c r="M50" s="220"/>
      <c r="N50" s="116"/>
      <c r="P50" s="192"/>
    </row>
    <row r="51" spans="1:16" s="149" customFormat="1" ht="22.5" customHeight="1" thickBot="1">
      <c r="A51" s="139"/>
      <c r="B51" s="140"/>
      <c r="C51" s="208"/>
      <c r="D51" s="246">
        <f>IF($O$65=TRUE,D34+1,"")</f>
        <v>10</v>
      </c>
      <c r="E51" s="161"/>
      <c r="F51" s="142" t="s">
        <v>41</v>
      </c>
      <c r="G51" s="143">
        <f>'Розклад-результати'!F19</f>
        <v>0</v>
      </c>
      <c r="H51" s="191"/>
      <c r="I51" s="208"/>
      <c r="J51" s="116"/>
      <c r="K51" s="194"/>
      <c r="L51" s="116"/>
      <c r="M51" s="220"/>
      <c r="P51" s="192"/>
    </row>
    <row r="52" spans="1:16" s="149" customFormat="1" ht="22.5" customHeight="1" thickBot="1">
      <c r="A52" s="139"/>
      <c r="B52" s="140"/>
      <c r="C52" s="244" t="s">
        <v>21</v>
      </c>
      <c r="D52" s="142" t="s">
        <v>58</v>
      </c>
      <c r="E52" s="167">
        <f>'Розклад-результати'!G17</f>
        <v>1</v>
      </c>
      <c r="F52" s="216" t="s">
        <v>87</v>
      </c>
      <c r="G52" s="217"/>
      <c r="H52" s="116"/>
      <c r="I52" s="208"/>
      <c r="J52" s="116"/>
      <c r="K52" s="214"/>
      <c r="L52" s="116"/>
      <c r="M52" s="220"/>
      <c r="P52" s="192"/>
    </row>
    <row r="53" spans="1:16" s="149" customFormat="1" ht="22.5" customHeight="1" thickBot="1">
      <c r="A53" s="139"/>
      <c r="B53" s="140"/>
      <c r="C53" s="226"/>
      <c r="D53" s="227" t="s">
        <v>88</v>
      </c>
      <c r="E53" s="151"/>
      <c r="F53" s="247">
        <f>IF($O$65=TRUE,F46+1,"")</f>
        <v>13</v>
      </c>
      <c r="G53" s="219"/>
      <c r="H53" s="142" t="s">
        <v>1</v>
      </c>
      <c r="I53" s="183">
        <v>3</v>
      </c>
      <c r="J53" s="246">
        <f>IF($O$65=TRUE,J40+1,"")</f>
        <v>20</v>
      </c>
      <c r="K53" s="218"/>
      <c r="L53" s="142" t="s">
        <v>40</v>
      </c>
      <c r="M53" s="167" t="str">
        <f>'Розклад-результати'!G29</f>
        <v>2</v>
      </c>
      <c r="P53" s="192"/>
    </row>
    <row r="54" spans="1:16" s="149" customFormat="1" ht="22.5" customHeight="1">
      <c r="A54" s="139"/>
      <c r="B54" s="140"/>
      <c r="C54" s="226"/>
      <c r="D54" s="140"/>
      <c r="E54" s="221"/>
      <c r="F54" s="140"/>
      <c r="G54" s="222"/>
      <c r="H54" s="144"/>
      <c r="I54" s="223"/>
      <c r="J54" s="116"/>
      <c r="K54" s="218"/>
      <c r="L54" s="116"/>
      <c r="N54" s="140"/>
      <c r="P54" s="192"/>
    </row>
    <row r="55" spans="1:16" s="149" customFormat="1" ht="22.5" customHeight="1" thickBot="1">
      <c r="A55" s="139"/>
      <c r="B55" s="140"/>
      <c r="C55" s="226"/>
      <c r="D55" s="140"/>
      <c r="E55" s="210" t="s">
        <v>20</v>
      </c>
      <c r="F55" s="142" t="s">
        <v>1</v>
      </c>
      <c r="G55" s="163">
        <f>'Розклад-результати'!G19</f>
        <v>4</v>
      </c>
      <c r="H55" s="144"/>
      <c r="I55" s="214"/>
      <c r="J55" s="116"/>
      <c r="K55" s="218"/>
      <c r="L55" s="116"/>
      <c r="N55" s="140"/>
      <c r="P55" s="192"/>
    </row>
    <row r="56" spans="1:16" s="149" customFormat="1" ht="22.5" customHeight="1" thickBot="1">
      <c r="A56" s="139"/>
      <c r="B56" s="140"/>
      <c r="C56" s="226"/>
      <c r="D56" s="140"/>
      <c r="E56" s="210"/>
      <c r="F56" s="140"/>
      <c r="G56" s="140"/>
      <c r="H56" s="246">
        <f>IF($O$65=TRUE,H43+1,"")</f>
        <v>18</v>
      </c>
      <c r="I56" s="218"/>
      <c r="J56" s="142" t="s">
        <v>1</v>
      </c>
      <c r="K56" s="187">
        <v>1</v>
      </c>
      <c r="L56" s="225"/>
      <c r="N56" s="140"/>
      <c r="P56" s="192"/>
    </row>
    <row r="57" spans="1:16" s="149" customFormat="1" ht="22.5" customHeight="1" thickBot="1">
      <c r="A57" s="139"/>
      <c r="B57" s="140"/>
      <c r="C57" s="226"/>
      <c r="D57" s="116"/>
      <c r="E57" s="151" t="s">
        <v>19</v>
      </c>
      <c r="F57" s="142" t="s">
        <v>42</v>
      </c>
      <c r="G57" s="213">
        <v>3</v>
      </c>
      <c r="H57" s="144"/>
      <c r="I57" s="218"/>
      <c r="J57" s="227" t="s">
        <v>89</v>
      </c>
      <c r="L57" s="116"/>
      <c r="M57" s="245" t="s">
        <v>83</v>
      </c>
      <c r="N57" s="142" t="s">
        <v>40</v>
      </c>
      <c r="O57" s="157" t="s">
        <v>153</v>
      </c>
      <c r="P57" s="192"/>
    </row>
    <row r="58" spans="1:16" s="149" customFormat="1" ht="22.5" customHeight="1">
      <c r="A58" s="139"/>
      <c r="B58" s="140"/>
      <c r="C58" s="226"/>
      <c r="D58" s="116"/>
      <c r="E58" s="151"/>
      <c r="F58" s="230"/>
      <c r="G58" s="217"/>
      <c r="H58" s="144"/>
      <c r="I58" s="218"/>
      <c r="J58" s="231"/>
      <c r="M58" s="192"/>
      <c r="N58" s="192"/>
      <c r="O58" s="204"/>
      <c r="P58" s="192"/>
    </row>
    <row r="59" spans="1:17" s="149" customFormat="1" ht="22.5" customHeight="1" thickBot="1">
      <c r="A59" s="139"/>
      <c r="B59" s="140"/>
      <c r="C59" s="226"/>
      <c r="D59" s="116"/>
      <c r="E59" s="151"/>
      <c r="F59" s="247">
        <f>IF($O$65=TRUE,F53+1,"")</f>
        <v>14</v>
      </c>
      <c r="G59" s="219"/>
      <c r="H59" s="142" t="s">
        <v>42</v>
      </c>
      <c r="I59" s="187">
        <v>1</v>
      </c>
      <c r="M59" s="192"/>
      <c r="N59" s="246">
        <f>IF($O$65=TRUE,L40+1,"")</f>
        <v>23</v>
      </c>
      <c r="O59" s="204"/>
      <c r="P59" s="142" t="s">
        <v>40</v>
      </c>
      <c r="Q59" s="203" t="s">
        <v>85</v>
      </c>
    </row>
    <row r="60" spans="1:16" s="149" customFormat="1" ht="22.5" customHeight="1">
      <c r="A60" s="139"/>
      <c r="B60" s="140"/>
      <c r="C60" s="226"/>
      <c r="D60" s="116"/>
      <c r="E60" s="151"/>
      <c r="F60" s="212" t="s">
        <v>24</v>
      </c>
      <c r="G60" s="222"/>
      <c r="H60" s="227" t="s">
        <v>86</v>
      </c>
      <c r="I60" s="208"/>
      <c r="J60" s="144"/>
      <c r="L60" s="140"/>
      <c r="M60" s="192"/>
      <c r="N60" s="192"/>
      <c r="O60" s="204"/>
      <c r="P60" s="232"/>
    </row>
    <row r="61" spans="1:16" s="149" customFormat="1" ht="22.5" customHeight="1" thickBot="1">
      <c r="A61" s="139"/>
      <c r="B61" s="140"/>
      <c r="C61" s="226"/>
      <c r="D61" s="116"/>
      <c r="E61" s="151" t="s">
        <v>15</v>
      </c>
      <c r="F61" s="142" t="s">
        <v>39</v>
      </c>
      <c r="G61" s="233">
        <v>1</v>
      </c>
      <c r="H61" s="116"/>
      <c r="I61" s="208"/>
      <c r="J61" s="144"/>
      <c r="L61" s="140"/>
      <c r="M61" s="245" t="s">
        <v>16</v>
      </c>
      <c r="N61" s="142" t="s">
        <v>5</v>
      </c>
      <c r="O61" s="167" t="s">
        <v>154</v>
      </c>
      <c r="P61" s="147"/>
    </row>
    <row r="62" spans="1:14" s="149" customFormat="1" ht="19.5" customHeight="1">
      <c r="A62" s="139"/>
      <c r="B62" s="140"/>
      <c r="C62" s="208"/>
      <c r="D62" s="116"/>
      <c r="E62" s="151"/>
      <c r="F62" s="216" t="s">
        <v>87</v>
      </c>
      <c r="G62" s="234"/>
      <c r="H62" s="116"/>
      <c r="L62" s="116"/>
      <c r="N62" s="203" t="s">
        <v>155</v>
      </c>
    </row>
    <row r="63" spans="1:12" ht="19.5" customHeight="1">
      <c r="A63" s="114"/>
      <c r="B63" s="110"/>
      <c r="C63" s="111"/>
      <c r="D63" s="1"/>
      <c r="E63" s="115"/>
      <c r="F63" s="116" t="s">
        <v>47</v>
      </c>
      <c r="G63" s="112"/>
      <c r="H63" s="110"/>
      <c r="I63" s="114"/>
      <c r="J63" s="116" t="s">
        <v>46</v>
      </c>
      <c r="L63" s="110"/>
    </row>
    <row r="64" spans="1:12" ht="19.5" customHeight="1">
      <c r="A64" s="114"/>
      <c r="B64" s="110"/>
      <c r="C64" s="117" t="s">
        <v>43</v>
      </c>
      <c r="D64" s="1"/>
      <c r="E64" s="115"/>
      <c r="F64" s="116"/>
      <c r="G64" s="112"/>
      <c r="H64" s="110"/>
      <c r="I64" s="114"/>
      <c r="J64" s="118" t="s">
        <v>68</v>
      </c>
      <c r="L64" s="110"/>
    </row>
    <row r="65" spans="1:15" ht="19.5" customHeight="1">
      <c r="A65" s="114"/>
      <c r="B65" s="110"/>
      <c r="C65" s="117" t="s">
        <v>44</v>
      </c>
      <c r="D65" s="110"/>
      <c r="E65" s="115"/>
      <c r="F65" s="110"/>
      <c r="G65" s="112"/>
      <c r="H65" s="110"/>
      <c r="I65" s="114"/>
      <c r="J65" s="118" t="s">
        <v>4</v>
      </c>
      <c r="L65" s="110"/>
      <c r="N65" s="113"/>
      <c r="O65" s="119" t="b">
        <v>1</v>
      </c>
    </row>
    <row r="66" spans="1:16" ht="22.5">
      <c r="A66" s="114"/>
      <c r="B66" s="110"/>
      <c r="C66" s="117" t="s">
        <v>69</v>
      </c>
      <c r="D66" s="1"/>
      <c r="E66" s="115"/>
      <c r="F66" s="116"/>
      <c r="G66" s="112"/>
      <c r="H66" s="110"/>
      <c r="I66" s="114"/>
      <c r="J66" s="118" t="s">
        <v>53</v>
      </c>
      <c r="K66" s="112"/>
      <c r="L66" s="110"/>
      <c r="M66" s="113"/>
      <c r="N66" s="113"/>
      <c r="O66" s="113" t="b">
        <v>1</v>
      </c>
      <c r="P66" s="113"/>
    </row>
    <row r="67" spans="2:13" ht="19.5" customHeight="1">
      <c r="B67" s="110"/>
      <c r="C67" s="1"/>
      <c r="D67" s="1"/>
      <c r="E67" s="1"/>
      <c r="F67" s="1"/>
      <c r="G67" s="1"/>
      <c r="H67" s="1"/>
      <c r="I67" s="1"/>
      <c r="J67" s="1"/>
      <c r="L67" s="110"/>
      <c r="M67" s="113"/>
    </row>
    <row r="68" spans="1:13" ht="19.5">
      <c r="A68" s="109"/>
      <c r="B68" s="120"/>
      <c r="C68" s="6"/>
      <c r="D68" s="118"/>
      <c r="E68" s="95"/>
      <c r="F68" s="120"/>
      <c r="G68" s="112"/>
      <c r="H68" s="110"/>
      <c r="I68" s="109"/>
      <c r="J68" s="110"/>
      <c r="L68" s="110"/>
      <c r="M68" s="113"/>
    </row>
  </sheetData>
  <sheetProtection/>
  <conditionalFormatting sqref="C12">
    <cfRule type="iconSet" priority="9" dxfId="0">
      <iconSet iconSet="3Arrows">
        <cfvo type="percent" val="0"/>
        <cfvo type="num" val="1"/>
        <cfvo type="num" val="2"/>
      </iconSet>
    </cfRule>
    <cfRule type="iconSet" priority="10" dxfId="0">
      <iconSet iconSet="3Arrows">
        <cfvo type="percent" val="0"/>
        <cfvo type="percent" val="33"/>
        <cfvo type="percent" val="67"/>
      </iconSet>
    </cfRule>
  </conditionalFormatting>
  <conditionalFormatting sqref="C14">
    <cfRule type="iconSet" priority="7" dxfId="0">
      <iconSet iconSet="3Arrows">
        <cfvo type="percent" val="0"/>
        <cfvo type="num" val="1"/>
        <cfvo type="num" val="2"/>
      </iconSet>
    </cfRule>
    <cfRule type="iconSet" priority="8" dxfId="0">
      <iconSet iconSet="3Arrows">
        <cfvo type="percent" val="0"/>
        <cfvo type="percent" val="33"/>
        <cfvo type="percent" val="67"/>
      </iconSet>
    </cfRule>
  </conditionalFormatting>
  <conditionalFormatting sqref="C16">
    <cfRule type="iconSet" priority="5" dxfId="0">
      <iconSet iconSet="3Arrows">
        <cfvo type="percent" val="0"/>
        <cfvo type="num" val="1"/>
        <cfvo type="num" val="2"/>
      </iconSet>
    </cfRule>
    <cfRule type="iconSet" priority="6" dxfId="0">
      <iconSet iconSet="3Arrows">
        <cfvo type="percent" val="0"/>
        <cfvo type="percent" val="33"/>
        <cfvo type="percent" val="67"/>
      </iconSet>
    </cfRule>
  </conditionalFormatting>
  <conditionalFormatting sqref="C18">
    <cfRule type="iconSet" priority="3" dxfId="0">
      <iconSet iconSet="3Arrows">
        <cfvo type="percent" val="0"/>
        <cfvo type="num" val="1"/>
        <cfvo type="num" val="2"/>
      </iconSet>
    </cfRule>
    <cfRule type="iconSet" priority="4" dxfId="0">
      <iconSet iconSet="3Arrows">
        <cfvo type="percent" val="0"/>
        <cfvo type="percent" val="33"/>
        <cfvo type="percent" val="67"/>
      </iconSet>
    </cfRule>
  </conditionalFormatting>
  <conditionalFormatting sqref="I64 I27 I13 M55 M41 K21 K61 K48 I51 I44 G41 G48 I58 G61 G55 E53 E57 E59 E63 E43 E39 E46 E50 C44 C42 K30 G32 G23 G17 G8 E7 E11 E15 E19 E22 E26 E30 E34 C31 C29 C27 C25 C20 C18">
    <cfRule type="iconSet" priority="1" dxfId="0">
      <iconSet iconSet="3Arrows">
        <cfvo type="percent" val="0"/>
        <cfvo type="num" val="1"/>
        <cfvo type="num" val="2"/>
      </iconSet>
    </cfRule>
    <cfRule type="iconSet" priority="2" dxfId="0">
      <iconSet iconSet="3Arrows">
        <cfvo type="percent" val="0"/>
        <cfvo type="percent" val="33"/>
        <cfvo type="percent" val="67"/>
      </iconSet>
    </cfRule>
  </conditionalFormatting>
  <printOptions/>
  <pageMargins left="0.39" right="0.35433070866141736" top="0.28" bottom="0.31496062992125984" header="0.23" footer="0.15748031496062992"/>
  <pageSetup horizontalDpi="600" verticalDpi="600" orientation="landscape" paperSize="9" scale="75" r:id="rId2"/>
  <headerFooter alignWithMargins="0">
    <oddFooter>&amp;L&amp;8Tournament Bracket Template by Vertex42.com&amp;R&amp;8© 2012 Vertex42 LLC</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70" zoomScaleNormal="70" zoomScalePageLayoutView="0" workbookViewId="0" topLeftCell="A1">
      <selection activeCell="A4" sqref="A4:H4"/>
    </sheetView>
  </sheetViews>
  <sheetFormatPr defaultColWidth="9.140625" defaultRowHeight="15"/>
  <cols>
    <col min="1" max="1" width="4.7109375" style="122" customWidth="1"/>
    <col min="2" max="2" width="5.57421875" style="122" customWidth="1"/>
    <col min="3" max="3" width="10.140625" style="122" customWidth="1"/>
    <col min="4" max="4" width="26.00390625" style="135" customWidth="1"/>
    <col min="5" max="5" width="10.28125" style="122" customWidth="1"/>
    <col min="6" max="6" width="11.57421875" style="122" customWidth="1"/>
    <col min="7" max="7" width="6.421875" style="122" customWidth="1"/>
    <col min="8" max="8" width="7.140625" style="122" customWidth="1"/>
    <col min="9" max="9" width="3.7109375" style="122" customWidth="1"/>
    <col min="10" max="16384" width="8.7109375" style="135" customWidth="1"/>
  </cols>
  <sheetData>
    <row r="1" spans="1:9" s="121" customFormat="1" ht="15" customHeight="1">
      <c r="A1" s="276" t="s">
        <v>126</v>
      </c>
      <c r="B1" s="276"/>
      <c r="C1" s="276"/>
      <c r="D1" s="276"/>
      <c r="E1" s="276"/>
      <c r="F1" s="276"/>
      <c r="G1" s="276"/>
      <c r="H1" s="276"/>
      <c r="I1" s="276"/>
    </row>
    <row r="2" spans="1:9" s="121" customFormat="1" ht="15">
      <c r="A2" s="277" t="s">
        <v>100</v>
      </c>
      <c r="B2" s="277"/>
      <c r="C2" s="277"/>
      <c r="D2" s="277"/>
      <c r="E2" s="277"/>
      <c r="F2" s="277"/>
      <c r="G2" s="277"/>
      <c r="H2" s="277"/>
      <c r="I2" s="122"/>
    </row>
    <row r="3" spans="1:9" s="121" customFormat="1" ht="15.75">
      <c r="A3" s="250" t="s">
        <v>198</v>
      </c>
      <c r="C3" s="122"/>
      <c r="E3" s="122"/>
      <c r="F3" s="122"/>
      <c r="G3" s="122"/>
      <c r="H3" s="122"/>
      <c r="I3" s="123" t="s">
        <v>61</v>
      </c>
    </row>
    <row r="4" spans="1:9" s="121" customFormat="1" ht="15">
      <c r="A4" s="278" t="s">
        <v>101</v>
      </c>
      <c r="B4" s="278"/>
      <c r="C4" s="278"/>
      <c r="D4" s="278"/>
      <c r="E4" s="278"/>
      <c r="F4" s="278"/>
      <c r="G4" s="278"/>
      <c r="H4" s="278"/>
      <c r="I4" s="122"/>
    </row>
    <row r="5" spans="1:9" s="126" customFormat="1" ht="33" customHeight="1">
      <c r="A5" s="125" t="s">
        <v>196</v>
      </c>
      <c r="B5" s="125" t="s">
        <v>195</v>
      </c>
      <c r="C5" s="125" t="s">
        <v>102</v>
      </c>
      <c r="D5" s="125" t="s">
        <v>103</v>
      </c>
      <c r="E5" s="125" t="s">
        <v>129</v>
      </c>
      <c r="F5" s="125" t="s">
        <v>128</v>
      </c>
      <c r="G5" s="125" t="s">
        <v>104</v>
      </c>
      <c r="H5" s="125" t="s">
        <v>105</v>
      </c>
      <c r="I5" s="125" t="s">
        <v>106</v>
      </c>
    </row>
    <row r="6" spans="1:9" ht="15">
      <c r="A6" s="127">
        <v>1</v>
      </c>
      <c r="B6" s="127">
        <v>1</v>
      </c>
      <c r="C6" s="131">
        <v>1</v>
      </c>
      <c r="D6" s="129" t="s">
        <v>136</v>
      </c>
      <c r="E6" s="127" t="s">
        <v>2</v>
      </c>
      <c r="F6" s="127" t="s">
        <v>137</v>
      </c>
      <c r="G6" s="127" t="s">
        <v>133</v>
      </c>
      <c r="H6" s="127">
        <v>10</v>
      </c>
      <c r="I6" s="134"/>
    </row>
    <row r="7" spans="1:9" ht="15">
      <c r="A7" s="127">
        <v>2</v>
      </c>
      <c r="B7" s="127">
        <v>2</v>
      </c>
      <c r="C7" s="131">
        <v>1</v>
      </c>
      <c r="D7" s="129" t="s">
        <v>112</v>
      </c>
      <c r="E7" s="127" t="s">
        <v>2</v>
      </c>
      <c r="F7" s="127" t="s">
        <v>138</v>
      </c>
      <c r="G7" s="127">
        <v>4</v>
      </c>
      <c r="H7" s="127">
        <v>5</v>
      </c>
      <c r="I7" s="134"/>
    </row>
    <row r="8" spans="1:9" ht="15">
      <c r="A8" s="127">
        <v>3</v>
      </c>
      <c r="B8" s="127">
        <v>3</v>
      </c>
      <c r="C8" s="131">
        <v>1</v>
      </c>
      <c r="D8" s="129" t="s">
        <v>139</v>
      </c>
      <c r="E8" s="127" t="s">
        <v>2</v>
      </c>
      <c r="F8" s="127" t="s">
        <v>140</v>
      </c>
      <c r="G8" s="127">
        <v>1</v>
      </c>
      <c r="H8" s="127">
        <v>2</v>
      </c>
      <c r="I8" s="134"/>
    </row>
    <row r="9" spans="1:9" ht="15">
      <c r="A9" s="127">
        <v>4</v>
      </c>
      <c r="B9" s="127">
        <v>4</v>
      </c>
      <c r="C9" s="131">
        <v>1</v>
      </c>
      <c r="D9" s="129" t="s">
        <v>141</v>
      </c>
      <c r="E9" s="127" t="s">
        <v>2</v>
      </c>
      <c r="F9" s="127" t="s">
        <v>138</v>
      </c>
      <c r="G9" s="127">
        <v>4</v>
      </c>
      <c r="H9" s="127">
        <v>4</v>
      </c>
      <c r="I9" s="134">
        <v>1</v>
      </c>
    </row>
    <row r="10" spans="1:9" s="133" customFormat="1" ht="15">
      <c r="A10" s="127">
        <v>5</v>
      </c>
      <c r="B10" s="127">
        <v>1</v>
      </c>
      <c r="C10" s="127">
        <v>2</v>
      </c>
      <c r="D10" s="129" t="s">
        <v>107</v>
      </c>
      <c r="E10" s="131" t="s">
        <v>0</v>
      </c>
      <c r="F10" s="131" t="s">
        <v>127</v>
      </c>
      <c r="G10" s="131">
        <v>3</v>
      </c>
      <c r="H10" s="131">
        <v>1</v>
      </c>
      <c r="I10" s="132"/>
    </row>
    <row r="11" spans="1:9" s="133" customFormat="1" ht="15">
      <c r="A11" s="127">
        <v>6</v>
      </c>
      <c r="B11" s="127">
        <v>2</v>
      </c>
      <c r="C11" s="127">
        <v>2</v>
      </c>
      <c r="D11" s="129" t="s">
        <v>130</v>
      </c>
      <c r="E11" s="131" t="s">
        <v>0</v>
      </c>
      <c r="F11" s="131" t="s">
        <v>127</v>
      </c>
      <c r="G11" s="131">
        <v>3</v>
      </c>
      <c r="H11" s="131">
        <v>7</v>
      </c>
      <c r="I11" s="132"/>
    </row>
    <row r="12" spans="1:9" s="133" customFormat="1" ht="15">
      <c r="A12" s="127">
        <v>7</v>
      </c>
      <c r="B12" s="127">
        <v>3</v>
      </c>
      <c r="C12" s="127">
        <v>2</v>
      </c>
      <c r="D12" s="129" t="s">
        <v>131</v>
      </c>
      <c r="E12" s="131" t="s">
        <v>0</v>
      </c>
      <c r="F12" s="131" t="s">
        <v>127</v>
      </c>
      <c r="G12" s="131">
        <v>1</v>
      </c>
      <c r="H12" s="131">
        <v>1</v>
      </c>
      <c r="I12" s="132"/>
    </row>
    <row r="13" spans="1:9" s="133" customFormat="1" ht="15">
      <c r="A13" s="127">
        <v>8</v>
      </c>
      <c r="B13" s="127">
        <v>4</v>
      </c>
      <c r="C13" s="127">
        <v>2</v>
      </c>
      <c r="D13" s="129" t="s">
        <v>132</v>
      </c>
      <c r="E13" s="131" t="s">
        <v>0</v>
      </c>
      <c r="F13" s="131" t="s">
        <v>127</v>
      </c>
      <c r="G13" s="131" t="s">
        <v>133</v>
      </c>
      <c r="H13" s="131">
        <v>1</v>
      </c>
      <c r="I13" s="132">
        <v>2</v>
      </c>
    </row>
    <row r="14" spans="1:9" s="133" customFormat="1" ht="15">
      <c r="A14" s="127">
        <v>9</v>
      </c>
      <c r="B14" s="127">
        <v>5</v>
      </c>
      <c r="C14" s="127">
        <v>2</v>
      </c>
      <c r="D14" s="129" t="s">
        <v>197</v>
      </c>
      <c r="E14" s="131" t="s">
        <v>0</v>
      </c>
      <c r="F14" s="131" t="s">
        <v>127</v>
      </c>
      <c r="G14" s="131">
        <v>2</v>
      </c>
      <c r="H14" s="131">
        <v>2</v>
      </c>
      <c r="I14" s="132"/>
    </row>
    <row r="15" spans="1:9" s="133" customFormat="1" ht="15">
      <c r="A15" s="127">
        <v>10</v>
      </c>
      <c r="B15" s="127">
        <v>1</v>
      </c>
      <c r="C15" s="127">
        <v>3</v>
      </c>
      <c r="D15" s="129" t="s">
        <v>108</v>
      </c>
      <c r="E15" s="127" t="s">
        <v>5</v>
      </c>
      <c r="F15" s="127" t="s">
        <v>167</v>
      </c>
      <c r="G15" s="127">
        <v>4</v>
      </c>
      <c r="H15" s="127">
        <v>8</v>
      </c>
      <c r="I15" s="132"/>
    </row>
    <row r="16" spans="1:9" s="133" customFormat="1" ht="15">
      <c r="A16" s="127">
        <v>11</v>
      </c>
      <c r="B16" s="127">
        <v>2</v>
      </c>
      <c r="C16" s="127">
        <v>3</v>
      </c>
      <c r="D16" s="129" t="s">
        <v>109</v>
      </c>
      <c r="E16" s="127" t="s">
        <v>5</v>
      </c>
      <c r="F16" s="127" t="s">
        <v>167</v>
      </c>
      <c r="G16" s="127">
        <v>2</v>
      </c>
      <c r="H16" s="127">
        <v>8</v>
      </c>
      <c r="I16" s="132"/>
    </row>
    <row r="17" spans="1:9" s="133" customFormat="1" ht="15">
      <c r="A17" s="127">
        <v>12</v>
      </c>
      <c r="B17" s="127">
        <v>3</v>
      </c>
      <c r="C17" s="127">
        <v>3</v>
      </c>
      <c r="D17" s="129" t="s">
        <v>110</v>
      </c>
      <c r="E17" s="127" t="s">
        <v>5</v>
      </c>
      <c r="F17" s="127" t="s">
        <v>167</v>
      </c>
      <c r="G17" s="127">
        <v>3</v>
      </c>
      <c r="H17" s="127">
        <v>9</v>
      </c>
      <c r="I17" s="132"/>
    </row>
    <row r="18" spans="1:9" s="133" customFormat="1" ht="15">
      <c r="A18" s="127">
        <v>13</v>
      </c>
      <c r="B18" s="127">
        <v>4</v>
      </c>
      <c r="C18" s="127">
        <v>3</v>
      </c>
      <c r="D18" s="129" t="s">
        <v>134</v>
      </c>
      <c r="E18" s="127" t="s">
        <v>5</v>
      </c>
      <c r="F18" s="127"/>
      <c r="G18" s="127" t="s">
        <v>135</v>
      </c>
      <c r="H18" s="127"/>
      <c r="I18" s="132">
        <v>3</v>
      </c>
    </row>
    <row r="19" spans="1:9" s="133" customFormat="1" ht="15">
      <c r="A19" s="127">
        <v>14</v>
      </c>
      <c r="B19" s="127">
        <v>5</v>
      </c>
      <c r="C19" s="127">
        <v>3</v>
      </c>
      <c r="D19" s="129" t="s">
        <v>149</v>
      </c>
      <c r="E19" s="127" t="s">
        <v>5</v>
      </c>
      <c r="F19" s="127" t="s">
        <v>167</v>
      </c>
      <c r="G19" s="127">
        <v>3</v>
      </c>
      <c r="H19" s="127">
        <v>9</v>
      </c>
      <c r="I19" s="132">
        <v>4</v>
      </c>
    </row>
    <row r="20" spans="1:9" s="133" customFormat="1" ht="15">
      <c r="A20" s="127">
        <v>15</v>
      </c>
      <c r="B20" s="127">
        <v>1</v>
      </c>
      <c r="C20" s="127">
        <v>4</v>
      </c>
      <c r="D20" s="130" t="s">
        <v>115</v>
      </c>
      <c r="E20" s="131" t="s">
        <v>40</v>
      </c>
      <c r="F20" s="131" t="s">
        <v>142</v>
      </c>
      <c r="G20" s="131" t="s">
        <v>143</v>
      </c>
      <c r="H20" s="131">
        <v>1</v>
      </c>
      <c r="I20" s="132"/>
    </row>
    <row r="21" spans="1:9" ht="15">
      <c r="A21" s="127">
        <v>16</v>
      </c>
      <c r="B21" s="127">
        <v>2</v>
      </c>
      <c r="C21" s="131">
        <v>4</v>
      </c>
      <c r="D21" s="129" t="s">
        <v>144</v>
      </c>
      <c r="E21" s="131" t="s">
        <v>40</v>
      </c>
      <c r="F21" s="127" t="s">
        <v>145</v>
      </c>
      <c r="G21" s="127">
        <v>2</v>
      </c>
      <c r="H21" s="127">
        <v>1</v>
      </c>
      <c r="I21" s="134"/>
    </row>
    <row r="22" spans="1:9" ht="15">
      <c r="A22" s="127">
        <v>17</v>
      </c>
      <c r="B22" s="127">
        <v>3</v>
      </c>
      <c r="C22" s="131">
        <v>4</v>
      </c>
      <c r="D22" s="129" t="s">
        <v>146</v>
      </c>
      <c r="E22" s="131" t="s">
        <v>40</v>
      </c>
      <c r="F22" s="127" t="s">
        <v>145</v>
      </c>
      <c r="G22" s="127">
        <v>1</v>
      </c>
      <c r="H22" s="127">
        <v>2</v>
      </c>
      <c r="I22" s="134"/>
    </row>
    <row r="23" spans="1:9" ht="15">
      <c r="A23" s="127">
        <v>18</v>
      </c>
      <c r="B23" s="127">
        <v>4</v>
      </c>
      <c r="C23" s="131">
        <v>4</v>
      </c>
      <c r="D23" s="129" t="s">
        <v>147</v>
      </c>
      <c r="E23" s="131" t="s">
        <v>40</v>
      </c>
      <c r="F23" s="127" t="s">
        <v>145</v>
      </c>
      <c r="G23" s="127">
        <v>1</v>
      </c>
      <c r="H23" s="127">
        <v>2</v>
      </c>
      <c r="I23" s="134">
        <v>5</v>
      </c>
    </row>
    <row r="24" spans="1:9" ht="15">
      <c r="A24" s="127">
        <v>19</v>
      </c>
      <c r="B24" s="127">
        <v>5</v>
      </c>
      <c r="C24" s="131">
        <v>4</v>
      </c>
      <c r="D24" s="129" t="s">
        <v>148</v>
      </c>
      <c r="E24" s="131" t="s">
        <v>40</v>
      </c>
      <c r="F24" s="127" t="s">
        <v>145</v>
      </c>
      <c r="G24" s="127">
        <v>3</v>
      </c>
      <c r="H24" s="127">
        <v>1</v>
      </c>
      <c r="I24" s="134"/>
    </row>
    <row r="25" spans="1:9" ht="15">
      <c r="A25" s="127">
        <v>20</v>
      </c>
      <c r="B25" s="127">
        <v>1</v>
      </c>
      <c r="C25" s="131" t="s">
        <v>94</v>
      </c>
      <c r="D25" s="129" t="s">
        <v>159</v>
      </c>
      <c r="E25" s="127" t="s">
        <v>1</v>
      </c>
      <c r="F25" s="127"/>
      <c r="G25" s="127">
        <v>3</v>
      </c>
      <c r="H25" s="127">
        <v>7</v>
      </c>
      <c r="I25" s="134"/>
    </row>
    <row r="26" spans="1:9" ht="15">
      <c r="A26" s="127">
        <v>21</v>
      </c>
      <c r="B26" s="127">
        <v>2</v>
      </c>
      <c r="C26" s="131" t="s">
        <v>94</v>
      </c>
      <c r="D26" s="129" t="s">
        <v>111</v>
      </c>
      <c r="E26" s="127" t="s">
        <v>1</v>
      </c>
      <c r="F26" s="127"/>
      <c r="G26" s="127">
        <v>3</v>
      </c>
      <c r="H26" s="127">
        <v>7</v>
      </c>
      <c r="I26" s="134"/>
    </row>
    <row r="27" spans="1:9" ht="15">
      <c r="A27" s="127">
        <v>22</v>
      </c>
      <c r="B27" s="127">
        <v>3</v>
      </c>
      <c r="C27" s="131" t="s">
        <v>94</v>
      </c>
      <c r="D27" s="129" t="s">
        <v>160</v>
      </c>
      <c r="E27" s="127" t="s">
        <v>1</v>
      </c>
      <c r="F27" s="127"/>
      <c r="G27" s="127">
        <v>2</v>
      </c>
      <c r="H27" s="127">
        <v>7</v>
      </c>
      <c r="I27" s="134"/>
    </row>
    <row r="28" spans="1:9" ht="15">
      <c r="A28" s="127">
        <v>23</v>
      </c>
      <c r="B28" s="127">
        <v>4</v>
      </c>
      <c r="C28" s="131" t="s">
        <v>94</v>
      </c>
      <c r="D28" s="129" t="s">
        <v>161</v>
      </c>
      <c r="E28" s="127" t="s">
        <v>1</v>
      </c>
      <c r="F28" s="127"/>
      <c r="G28" s="127">
        <v>1</v>
      </c>
      <c r="H28" s="127">
        <v>4</v>
      </c>
      <c r="I28" s="132">
        <v>6</v>
      </c>
    </row>
    <row r="29" spans="1:9" s="133" customFormat="1" ht="15">
      <c r="A29" s="127">
        <v>24</v>
      </c>
      <c r="B29" s="127">
        <v>1</v>
      </c>
      <c r="C29" s="131">
        <v>13</v>
      </c>
      <c r="D29" s="130" t="s">
        <v>162</v>
      </c>
      <c r="E29" s="131" t="s">
        <v>163</v>
      </c>
      <c r="F29" s="131" t="s">
        <v>165</v>
      </c>
      <c r="G29" s="131">
        <v>3</v>
      </c>
      <c r="H29" s="131">
        <v>4</v>
      </c>
      <c r="I29" s="132"/>
    </row>
    <row r="30" spans="1:9" s="133" customFormat="1" ht="15">
      <c r="A30" s="127">
        <v>25</v>
      </c>
      <c r="B30" s="127">
        <v>2</v>
      </c>
      <c r="C30" s="131">
        <v>13</v>
      </c>
      <c r="D30" s="130" t="s">
        <v>166</v>
      </c>
      <c r="E30" s="131" t="s">
        <v>163</v>
      </c>
      <c r="F30" s="131" t="s">
        <v>165</v>
      </c>
      <c r="G30" s="131">
        <v>3</v>
      </c>
      <c r="H30" s="131">
        <v>1</v>
      </c>
      <c r="I30" s="132"/>
    </row>
    <row r="31" spans="1:9" s="133" customFormat="1" ht="15">
      <c r="A31" s="127">
        <v>26</v>
      </c>
      <c r="B31" s="127">
        <v>3</v>
      </c>
      <c r="C31" s="131">
        <v>13</v>
      </c>
      <c r="D31" s="130" t="s">
        <v>194</v>
      </c>
      <c r="E31" s="131" t="s">
        <v>163</v>
      </c>
      <c r="F31" s="131" t="s">
        <v>164</v>
      </c>
      <c r="G31" s="131">
        <v>4</v>
      </c>
      <c r="H31" s="131">
        <v>1</v>
      </c>
      <c r="I31" s="132"/>
    </row>
    <row r="32" spans="1:9" s="133" customFormat="1" ht="15">
      <c r="A32" s="127">
        <v>27</v>
      </c>
      <c r="B32" s="127">
        <v>4</v>
      </c>
      <c r="C32" s="131">
        <v>13</v>
      </c>
      <c r="D32" s="130" t="s">
        <v>168</v>
      </c>
      <c r="E32" s="131" t="s">
        <v>163</v>
      </c>
      <c r="F32" s="131" t="s">
        <v>164</v>
      </c>
      <c r="G32" s="131">
        <v>4</v>
      </c>
      <c r="H32" s="131">
        <v>1</v>
      </c>
      <c r="I32" s="132">
        <v>7</v>
      </c>
    </row>
    <row r="33" spans="1:11" ht="15">
      <c r="A33" s="127">
        <v>28</v>
      </c>
      <c r="B33" s="127">
        <v>1</v>
      </c>
      <c r="C33" s="131" t="s">
        <v>59</v>
      </c>
      <c r="D33" s="129" t="s">
        <v>169</v>
      </c>
      <c r="E33" s="127" t="s">
        <v>63</v>
      </c>
      <c r="F33" s="127" t="s">
        <v>170</v>
      </c>
      <c r="G33" s="127">
        <v>2</v>
      </c>
      <c r="H33" s="127">
        <v>1</v>
      </c>
      <c r="I33" s="134"/>
      <c r="J33" s="133"/>
      <c r="K33" s="133"/>
    </row>
    <row r="34" spans="1:11" ht="15">
      <c r="A34" s="127">
        <v>29</v>
      </c>
      <c r="B34" s="127">
        <v>2</v>
      </c>
      <c r="C34" s="131" t="s">
        <v>59</v>
      </c>
      <c r="D34" s="129" t="s">
        <v>121</v>
      </c>
      <c r="E34" s="127" t="s">
        <v>63</v>
      </c>
      <c r="F34" s="127" t="s">
        <v>171</v>
      </c>
      <c r="G34" s="127">
        <v>3</v>
      </c>
      <c r="H34" s="127">
        <v>1</v>
      </c>
      <c r="I34" s="134"/>
      <c r="J34" s="133"/>
      <c r="K34" s="133"/>
    </row>
    <row r="35" spans="1:9" ht="15">
      <c r="A35" s="127">
        <v>30</v>
      </c>
      <c r="B35" s="127">
        <v>3</v>
      </c>
      <c r="C35" s="131" t="s">
        <v>59</v>
      </c>
      <c r="D35" s="129" t="s">
        <v>172</v>
      </c>
      <c r="E35" s="127" t="s">
        <v>63</v>
      </c>
      <c r="F35" s="127" t="s">
        <v>170</v>
      </c>
      <c r="G35" s="127">
        <v>4</v>
      </c>
      <c r="H35" s="127">
        <v>1</v>
      </c>
      <c r="I35" s="134"/>
    </row>
    <row r="36" spans="1:9" ht="15">
      <c r="A36" s="127">
        <v>31</v>
      </c>
      <c r="B36" s="127">
        <v>4</v>
      </c>
      <c r="C36" s="131" t="s">
        <v>59</v>
      </c>
      <c r="D36" s="129" t="s">
        <v>173</v>
      </c>
      <c r="E36" s="127" t="s">
        <v>63</v>
      </c>
      <c r="F36" s="127" t="s">
        <v>170</v>
      </c>
      <c r="G36" s="127">
        <v>1</v>
      </c>
      <c r="H36" s="127">
        <v>2</v>
      </c>
      <c r="I36" s="134">
        <v>8</v>
      </c>
    </row>
    <row r="37" spans="1:9" ht="15">
      <c r="A37" s="127">
        <v>32</v>
      </c>
      <c r="B37" s="127">
        <v>1</v>
      </c>
      <c r="C37" s="131" t="s">
        <v>59</v>
      </c>
      <c r="D37" s="128" t="s">
        <v>122</v>
      </c>
      <c r="E37" s="125" t="s">
        <v>8</v>
      </c>
      <c r="F37" s="127" t="s">
        <v>123</v>
      </c>
      <c r="G37" s="127">
        <v>2</v>
      </c>
      <c r="H37" s="127">
        <v>2</v>
      </c>
      <c r="I37" s="131"/>
    </row>
    <row r="38" spans="1:9" ht="15">
      <c r="A38" s="127">
        <v>33</v>
      </c>
      <c r="B38" s="127">
        <v>2</v>
      </c>
      <c r="C38" s="131" t="s">
        <v>59</v>
      </c>
      <c r="D38" s="128" t="s">
        <v>125</v>
      </c>
      <c r="E38" s="127" t="s">
        <v>8</v>
      </c>
      <c r="F38" s="127" t="s">
        <v>123</v>
      </c>
      <c r="G38" s="127">
        <v>2</v>
      </c>
      <c r="H38" s="127">
        <v>3</v>
      </c>
      <c r="I38" s="131"/>
    </row>
    <row r="39" spans="1:9" ht="15">
      <c r="A39" s="127">
        <v>34</v>
      </c>
      <c r="B39" s="127">
        <v>3</v>
      </c>
      <c r="C39" s="131" t="s">
        <v>59</v>
      </c>
      <c r="D39" s="128" t="s">
        <v>124</v>
      </c>
      <c r="E39" s="127" t="s">
        <v>8</v>
      </c>
      <c r="F39" s="127" t="s">
        <v>123</v>
      </c>
      <c r="G39" s="127">
        <v>2</v>
      </c>
      <c r="H39" s="127">
        <v>2</v>
      </c>
      <c r="I39" s="131"/>
    </row>
    <row r="40" spans="1:9" ht="15">
      <c r="A40" s="127">
        <v>35</v>
      </c>
      <c r="B40" s="127">
        <v>4</v>
      </c>
      <c r="C40" s="131" t="s">
        <v>59</v>
      </c>
      <c r="D40" s="128" t="s">
        <v>174</v>
      </c>
      <c r="E40" s="127" t="s">
        <v>8</v>
      </c>
      <c r="F40" s="127" t="s">
        <v>123</v>
      </c>
      <c r="G40" s="127">
        <v>4</v>
      </c>
      <c r="H40" s="127">
        <v>1</v>
      </c>
      <c r="I40" s="131">
        <v>9</v>
      </c>
    </row>
    <row r="41" spans="1:9" s="133" customFormat="1" ht="15">
      <c r="A41" s="127">
        <v>36</v>
      </c>
      <c r="B41" s="127">
        <v>1</v>
      </c>
      <c r="C41" s="131" t="s">
        <v>95</v>
      </c>
      <c r="D41" s="130" t="s">
        <v>175</v>
      </c>
      <c r="E41" s="131" t="s">
        <v>7</v>
      </c>
      <c r="F41" s="131"/>
      <c r="G41" s="131" t="s">
        <v>143</v>
      </c>
      <c r="H41" s="131"/>
      <c r="I41" s="132"/>
    </row>
    <row r="42" spans="1:9" s="133" customFormat="1" ht="15">
      <c r="A42" s="127">
        <v>37</v>
      </c>
      <c r="B42" s="127">
        <v>2</v>
      </c>
      <c r="C42" s="131" t="s">
        <v>95</v>
      </c>
      <c r="D42" s="130" t="s">
        <v>176</v>
      </c>
      <c r="E42" s="131" t="s">
        <v>7</v>
      </c>
      <c r="F42" s="131"/>
      <c r="G42" s="131">
        <v>1</v>
      </c>
      <c r="H42" s="131"/>
      <c r="I42" s="132"/>
    </row>
    <row r="43" spans="1:9" s="133" customFormat="1" ht="15">
      <c r="A43" s="127">
        <v>38</v>
      </c>
      <c r="B43" s="127">
        <v>3</v>
      </c>
      <c r="C43" s="131" t="s">
        <v>200</v>
      </c>
      <c r="D43" s="130" t="s">
        <v>177</v>
      </c>
      <c r="E43" s="131" t="s">
        <v>7</v>
      </c>
      <c r="F43" s="131"/>
      <c r="G43" s="131">
        <v>1</v>
      </c>
      <c r="H43" s="131"/>
      <c r="I43" s="132"/>
    </row>
    <row r="44" spans="1:9" s="133" customFormat="1" ht="15">
      <c r="A44" s="127">
        <v>39</v>
      </c>
      <c r="B44" s="127">
        <v>4</v>
      </c>
      <c r="C44" s="131" t="s">
        <v>200</v>
      </c>
      <c r="D44" s="130" t="s">
        <v>178</v>
      </c>
      <c r="E44" s="131" t="s">
        <v>7</v>
      </c>
      <c r="F44" s="131"/>
      <c r="G44" s="131">
        <v>1</v>
      </c>
      <c r="H44" s="131"/>
      <c r="I44" s="132">
        <v>10</v>
      </c>
    </row>
    <row r="45" spans="1:13" s="133" customFormat="1" ht="15">
      <c r="A45" s="127">
        <v>40</v>
      </c>
      <c r="B45" s="127">
        <v>1</v>
      </c>
      <c r="C45" s="131" t="s">
        <v>200</v>
      </c>
      <c r="D45" s="130" t="s">
        <v>180</v>
      </c>
      <c r="E45" s="131" t="s">
        <v>179</v>
      </c>
      <c r="F45" s="131"/>
      <c r="G45" s="131"/>
      <c r="H45" s="131"/>
      <c r="I45" s="134"/>
      <c r="J45" s="135"/>
      <c r="K45" s="135"/>
      <c r="L45" s="135"/>
      <c r="M45" s="135"/>
    </row>
    <row r="46" spans="1:13" s="133" customFormat="1" ht="15">
      <c r="A46" s="127">
        <v>41</v>
      </c>
      <c r="B46" s="127">
        <v>2</v>
      </c>
      <c r="C46" s="131" t="s">
        <v>200</v>
      </c>
      <c r="D46" s="130" t="s">
        <v>181</v>
      </c>
      <c r="E46" s="131" t="s">
        <v>179</v>
      </c>
      <c r="F46" s="131"/>
      <c r="G46" s="131"/>
      <c r="H46" s="131"/>
      <c r="I46" s="134"/>
      <c r="J46" s="135"/>
      <c r="K46" s="135"/>
      <c r="L46" s="135"/>
      <c r="M46" s="135"/>
    </row>
    <row r="47" spans="1:9" ht="15">
      <c r="A47" s="127">
        <v>42</v>
      </c>
      <c r="B47" s="127">
        <v>3</v>
      </c>
      <c r="C47" s="131" t="s">
        <v>200</v>
      </c>
      <c r="D47" s="130" t="s">
        <v>120</v>
      </c>
      <c r="E47" s="131" t="s">
        <v>179</v>
      </c>
      <c r="F47" s="131"/>
      <c r="G47" s="131"/>
      <c r="H47" s="131"/>
      <c r="I47" s="134"/>
    </row>
    <row r="48" spans="1:9" ht="15">
      <c r="A48" s="127">
        <v>43</v>
      </c>
      <c r="B48" s="127">
        <v>4</v>
      </c>
      <c r="C48" s="131" t="s">
        <v>200</v>
      </c>
      <c r="D48" s="130" t="s">
        <v>182</v>
      </c>
      <c r="E48" s="131" t="s">
        <v>179</v>
      </c>
      <c r="F48" s="131"/>
      <c r="G48" s="131"/>
      <c r="H48" s="131"/>
      <c r="I48" s="132">
        <v>11</v>
      </c>
    </row>
    <row r="49" spans="1:9" s="133" customFormat="1" ht="15">
      <c r="A49" s="127">
        <v>44</v>
      </c>
      <c r="B49" s="127">
        <v>1</v>
      </c>
      <c r="C49" s="131" t="s">
        <v>59</v>
      </c>
      <c r="D49" s="130" t="s">
        <v>183</v>
      </c>
      <c r="E49" s="131" t="s">
        <v>39</v>
      </c>
      <c r="F49" s="131" t="s">
        <v>184</v>
      </c>
      <c r="G49" s="131">
        <v>1</v>
      </c>
      <c r="H49" s="131">
        <v>5</v>
      </c>
      <c r="I49" s="132"/>
    </row>
    <row r="50" spans="1:9" s="133" customFormat="1" ht="15">
      <c r="A50" s="127">
        <v>45</v>
      </c>
      <c r="B50" s="127">
        <v>2</v>
      </c>
      <c r="C50" s="131" t="s">
        <v>59</v>
      </c>
      <c r="D50" s="130" t="s">
        <v>185</v>
      </c>
      <c r="E50" s="131" t="s">
        <v>39</v>
      </c>
      <c r="F50" s="131" t="s">
        <v>184</v>
      </c>
      <c r="G50" s="131">
        <v>1</v>
      </c>
      <c r="H50" s="131">
        <v>6</v>
      </c>
      <c r="I50" s="132"/>
    </row>
    <row r="51" spans="1:9" s="133" customFormat="1" ht="15">
      <c r="A51" s="127">
        <v>46</v>
      </c>
      <c r="B51" s="127">
        <v>3</v>
      </c>
      <c r="C51" s="131" t="s">
        <v>59</v>
      </c>
      <c r="D51" s="130" t="s">
        <v>186</v>
      </c>
      <c r="E51" s="131" t="s">
        <v>39</v>
      </c>
      <c r="F51" s="131" t="s">
        <v>187</v>
      </c>
      <c r="G51" s="131">
        <v>2</v>
      </c>
      <c r="H51" s="131">
        <v>4</v>
      </c>
      <c r="I51" s="132"/>
    </row>
    <row r="52" spans="1:9" s="133" customFormat="1" ht="15">
      <c r="A52" s="127">
        <v>47</v>
      </c>
      <c r="B52" s="127">
        <v>4</v>
      </c>
      <c r="C52" s="131" t="s">
        <v>59</v>
      </c>
      <c r="D52" s="130" t="s">
        <v>188</v>
      </c>
      <c r="E52" s="131" t="s">
        <v>39</v>
      </c>
      <c r="F52" s="131" t="s">
        <v>187</v>
      </c>
      <c r="G52" s="131">
        <v>4</v>
      </c>
      <c r="H52" s="131">
        <v>3</v>
      </c>
      <c r="I52" s="132">
        <v>12</v>
      </c>
    </row>
    <row r="53" spans="1:9" s="133" customFormat="1" ht="15">
      <c r="A53" s="127">
        <v>48</v>
      </c>
      <c r="B53" s="127">
        <v>1</v>
      </c>
      <c r="C53" s="131" t="s">
        <v>59</v>
      </c>
      <c r="D53" s="130" t="s">
        <v>189</v>
      </c>
      <c r="E53" s="131" t="s">
        <v>41</v>
      </c>
      <c r="F53" s="131" t="s">
        <v>190</v>
      </c>
      <c r="G53" s="131">
        <v>3</v>
      </c>
      <c r="H53" s="131">
        <v>2</v>
      </c>
      <c r="I53" s="132"/>
    </row>
    <row r="54" spans="1:9" s="133" customFormat="1" ht="15">
      <c r="A54" s="127">
        <v>49</v>
      </c>
      <c r="B54" s="127">
        <v>2</v>
      </c>
      <c r="C54" s="131" t="s">
        <v>59</v>
      </c>
      <c r="D54" s="129" t="s">
        <v>114</v>
      </c>
      <c r="E54" s="131" t="s">
        <v>41</v>
      </c>
      <c r="F54" s="131" t="s">
        <v>190</v>
      </c>
      <c r="G54" s="127">
        <v>3</v>
      </c>
      <c r="H54" s="127">
        <v>2</v>
      </c>
      <c r="I54" s="132"/>
    </row>
    <row r="55" spans="1:13" s="133" customFormat="1" ht="15">
      <c r="A55" s="127">
        <v>50</v>
      </c>
      <c r="B55" s="127">
        <v>3</v>
      </c>
      <c r="C55" s="131" t="s">
        <v>59</v>
      </c>
      <c r="D55" s="129" t="s">
        <v>113</v>
      </c>
      <c r="E55" s="131" t="s">
        <v>41</v>
      </c>
      <c r="F55" s="131" t="s">
        <v>190</v>
      </c>
      <c r="G55" s="127">
        <v>3</v>
      </c>
      <c r="H55" s="127">
        <v>2</v>
      </c>
      <c r="I55" s="134"/>
      <c r="J55" s="135"/>
      <c r="K55" s="135"/>
      <c r="L55" s="135"/>
      <c r="M55" s="135"/>
    </row>
    <row r="56" spans="1:9" s="133" customFormat="1" ht="15">
      <c r="A56" s="127">
        <v>51</v>
      </c>
      <c r="B56" s="127">
        <v>4</v>
      </c>
      <c r="C56" s="131" t="s">
        <v>59</v>
      </c>
      <c r="D56" s="130" t="s">
        <v>191</v>
      </c>
      <c r="E56" s="131" t="s">
        <v>41</v>
      </c>
      <c r="F56" s="131" t="s">
        <v>192</v>
      </c>
      <c r="G56" s="131">
        <v>2</v>
      </c>
      <c r="H56" s="131">
        <v>3</v>
      </c>
      <c r="I56" s="134">
        <v>13</v>
      </c>
    </row>
    <row r="57" spans="1:13" s="133" customFormat="1" ht="15">
      <c r="A57" s="127">
        <v>52</v>
      </c>
      <c r="B57" s="127">
        <v>1</v>
      </c>
      <c r="C57" s="131" t="s">
        <v>94</v>
      </c>
      <c r="D57" s="130" t="s">
        <v>116</v>
      </c>
      <c r="E57" s="131" t="s">
        <v>6</v>
      </c>
      <c r="F57" s="131" t="s">
        <v>193</v>
      </c>
      <c r="G57" s="131">
        <v>3</v>
      </c>
      <c r="H57" s="131">
        <v>1</v>
      </c>
      <c r="I57" s="134"/>
      <c r="L57" s="135"/>
      <c r="M57" s="135"/>
    </row>
    <row r="58" spans="1:13" s="133" customFormat="1" ht="15">
      <c r="A58" s="127">
        <v>53</v>
      </c>
      <c r="B58" s="127">
        <v>2</v>
      </c>
      <c r="C58" s="131" t="s">
        <v>94</v>
      </c>
      <c r="D58" s="130" t="s">
        <v>117</v>
      </c>
      <c r="E58" s="131" t="s">
        <v>6</v>
      </c>
      <c r="F58" s="131" t="s">
        <v>193</v>
      </c>
      <c r="G58" s="131">
        <v>2</v>
      </c>
      <c r="H58" s="131">
        <v>1</v>
      </c>
      <c r="I58" s="134"/>
      <c r="L58" s="135"/>
      <c r="M58" s="135"/>
    </row>
    <row r="59" spans="1:13" s="133" customFormat="1" ht="15">
      <c r="A59" s="127">
        <v>54</v>
      </c>
      <c r="B59" s="127">
        <v>3</v>
      </c>
      <c r="C59" s="131" t="s">
        <v>94</v>
      </c>
      <c r="D59" s="130" t="s">
        <v>119</v>
      </c>
      <c r="E59" s="131" t="s">
        <v>6</v>
      </c>
      <c r="F59" s="131" t="s">
        <v>193</v>
      </c>
      <c r="G59" s="131">
        <v>4</v>
      </c>
      <c r="H59" s="131">
        <v>3</v>
      </c>
      <c r="I59" s="134"/>
      <c r="L59" s="135"/>
      <c r="M59" s="135"/>
    </row>
    <row r="60" spans="1:13" s="133" customFormat="1" ht="15">
      <c r="A60" s="127">
        <v>55</v>
      </c>
      <c r="B60" s="127">
        <v>4</v>
      </c>
      <c r="C60" s="131" t="s">
        <v>94</v>
      </c>
      <c r="D60" s="130" t="s">
        <v>118</v>
      </c>
      <c r="E60" s="131" t="s">
        <v>6</v>
      </c>
      <c r="F60" s="131" t="s">
        <v>193</v>
      </c>
      <c r="G60" s="131">
        <v>3</v>
      </c>
      <c r="H60" s="131">
        <v>3</v>
      </c>
      <c r="I60" s="134">
        <v>14</v>
      </c>
      <c r="L60" s="135"/>
      <c r="M60" s="135"/>
    </row>
    <row r="61" spans="3:4" ht="15">
      <c r="C61" s="124"/>
      <c r="D61" s="249" t="s">
        <v>201</v>
      </c>
    </row>
  </sheetData>
  <sheetProtection/>
  <mergeCells count="3">
    <mergeCell ref="A1:I1"/>
    <mergeCell ref="A2:H2"/>
    <mergeCell ref="A4:H4"/>
  </mergeCells>
  <printOptions horizontalCentered="1"/>
  <pageMargins left="0.7874015748031497" right="0.3937007874015748" top="0.35433070866141736" bottom="0.32" header="0.2755905511811024" footer="0.1574803149606299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2016-03-03T21:42:54Z</cp:lastPrinted>
  <dcterms:created xsi:type="dcterms:W3CDTF">2006-09-28T05:33:49Z</dcterms:created>
  <dcterms:modified xsi:type="dcterms:W3CDTF">2016-03-03T21:43:10Z</dcterms:modified>
  <cp:category/>
  <cp:version/>
  <cp:contentType/>
  <cp:contentStatus/>
</cp:coreProperties>
</file>