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29" i="1"/>
  <c r="H29"/>
  <c r="J29"/>
  <c r="L29"/>
  <c r="N29"/>
  <c r="O29"/>
  <c r="F30"/>
  <c r="H30"/>
  <c r="J30"/>
  <c r="L30"/>
  <c r="N30"/>
  <c r="O30"/>
  <c r="F31"/>
  <c r="H31"/>
  <c r="J31"/>
  <c r="L31"/>
  <c r="N31"/>
  <c r="O31"/>
  <c r="F32"/>
  <c r="H32"/>
  <c r="J32"/>
  <c r="L32"/>
  <c r="N32"/>
  <c r="O32"/>
  <c r="F33"/>
  <c r="H33"/>
  <c r="J33"/>
  <c r="L33"/>
  <c r="N33"/>
  <c r="O33"/>
  <c r="F34"/>
  <c r="H34"/>
  <c r="J34"/>
  <c r="L34"/>
  <c r="N34"/>
  <c r="O34"/>
  <c r="F35"/>
  <c r="H35"/>
  <c r="J35"/>
  <c r="L35"/>
  <c r="N35"/>
  <c r="O35"/>
  <c r="F36"/>
  <c r="H36"/>
  <c r="J36"/>
  <c r="L36"/>
  <c r="N36"/>
  <c r="O36"/>
  <c r="F37"/>
  <c r="H37"/>
  <c r="J37"/>
  <c r="L37"/>
  <c r="N37"/>
  <c r="O37"/>
  <c r="F38"/>
  <c r="H38"/>
  <c r="J38"/>
  <c r="L38"/>
  <c r="N38"/>
  <c r="O38"/>
  <c r="F39"/>
  <c r="H39"/>
  <c r="J39"/>
  <c r="L39"/>
  <c r="N39"/>
  <c r="O39"/>
  <c r="F40"/>
  <c r="H40"/>
  <c r="J40"/>
  <c r="L40"/>
  <c r="N40"/>
  <c r="O40"/>
  <c r="F41"/>
  <c r="H41"/>
  <c r="J41"/>
  <c r="L41"/>
  <c r="N41"/>
  <c r="O41"/>
  <c r="F42"/>
  <c r="H42"/>
  <c r="J42"/>
  <c r="L42"/>
  <c r="N42"/>
  <c r="O42"/>
  <c r="F43"/>
  <c r="H43"/>
  <c r="J43"/>
  <c r="L43"/>
  <c r="N43"/>
  <c r="O43"/>
  <c r="P49"/>
  <c r="O46"/>
  <c r="N46"/>
  <c r="M46"/>
  <c r="L46"/>
  <c r="K46"/>
  <c r="J46"/>
  <c r="I46"/>
  <c r="H46"/>
  <c r="G46"/>
  <c r="F46"/>
  <c r="E46"/>
  <c r="Q30"/>
  <c r="Q31"/>
  <c r="Q32"/>
  <c r="Q33"/>
  <c r="Q34"/>
  <c r="Q35"/>
  <c r="Q36"/>
  <c r="Q37"/>
  <c r="Q38"/>
  <c r="Q39"/>
  <c r="Q40"/>
  <c r="Q41"/>
  <c r="Q42"/>
  <c r="Q43"/>
  <c r="Q29"/>
  <c r="J17"/>
  <c r="F21"/>
  <c r="H21"/>
  <c r="J21"/>
  <c r="L21"/>
  <c r="N21"/>
  <c r="O21"/>
  <c r="Q21"/>
  <c r="F11"/>
  <c r="H11"/>
  <c r="J11"/>
  <c r="L11"/>
  <c r="N11"/>
  <c r="O11"/>
  <c r="Q11"/>
  <c r="F12"/>
  <c r="H12"/>
  <c r="J12"/>
  <c r="L12"/>
  <c r="N12"/>
  <c r="O12"/>
  <c r="Q12"/>
  <c r="F13"/>
  <c r="H13"/>
  <c r="J13"/>
  <c r="L13"/>
  <c r="N13"/>
  <c r="O13"/>
  <c r="Q13"/>
  <c r="F14"/>
  <c r="H14"/>
  <c r="J14"/>
  <c r="L14"/>
  <c r="N14"/>
  <c r="O14"/>
  <c r="Q14"/>
  <c r="F15"/>
  <c r="H15"/>
  <c r="J15"/>
  <c r="L15"/>
  <c r="N15"/>
  <c r="O15"/>
  <c r="Q15"/>
  <c r="F16"/>
  <c r="H16"/>
  <c r="J16"/>
  <c r="L16"/>
  <c r="N16"/>
  <c r="O16"/>
  <c r="Q16"/>
  <c r="F17"/>
  <c r="H17"/>
  <c r="L17"/>
  <c r="N17"/>
  <c r="O17"/>
  <c r="Q17"/>
  <c r="F19"/>
  <c r="H19"/>
  <c r="J19"/>
  <c r="L19"/>
  <c r="N19"/>
  <c r="O19"/>
  <c r="Q19"/>
  <c r="F20"/>
  <c r="H20"/>
  <c r="J20"/>
  <c r="L20"/>
  <c r="N20"/>
  <c r="O20"/>
  <c r="Q20"/>
  <c r="F22"/>
  <c r="H22"/>
  <c r="J22"/>
  <c r="L22"/>
  <c r="N22"/>
  <c r="O22"/>
  <c r="Q22"/>
  <c r="F23"/>
  <c r="H23"/>
  <c r="J23"/>
  <c r="L23"/>
  <c r="N23"/>
  <c r="O23"/>
  <c r="Q23"/>
  <c r="F24"/>
  <c r="H24"/>
  <c r="J24"/>
  <c r="L24"/>
  <c r="N24"/>
  <c r="O24"/>
  <c r="Q24"/>
  <c r="F25"/>
  <c r="H25"/>
  <c r="J25"/>
  <c r="L25"/>
  <c r="N25"/>
  <c r="O25"/>
  <c r="Q25"/>
  <c r="F18"/>
  <c r="H18"/>
  <c r="J18"/>
  <c r="L18"/>
  <c r="N18"/>
  <c r="O18"/>
  <c r="Q18"/>
  <c r="P48"/>
  <c r="L45"/>
  <c r="J45"/>
  <c r="H45"/>
  <c r="O45"/>
  <c r="N45"/>
  <c r="F45"/>
  <c r="K45"/>
  <c r="E45"/>
  <c r="I45"/>
  <c r="M45"/>
  <c r="G45"/>
</calcChain>
</file>

<file path=xl/sharedStrings.xml><?xml version="1.0" encoding="utf-8"?>
<sst xmlns="http://schemas.openxmlformats.org/spreadsheetml/2006/main" count="77" uniqueCount="55">
  <si>
    <t>Відомість</t>
  </si>
  <si>
    <t>проходження щорічного оцінювання підготовленості населення України</t>
  </si>
  <si>
    <t>Національний університет біоресурсів і природокористування України</t>
  </si>
  <si>
    <t>Види тестів</t>
  </si>
  <si>
    <t>№1</t>
  </si>
  <si>
    <t>№2</t>
  </si>
  <si>
    <t>№3</t>
  </si>
  <si>
    <t>№4</t>
  </si>
  <si>
    <t>№5</t>
  </si>
  <si>
    <t>№ з/п</t>
  </si>
  <si>
    <t>П.І.Б</t>
  </si>
  <si>
    <t>Дата  народження</t>
  </si>
  <si>
    <t>результат</t>
  </si>
  <si>
    <t>Сума балів за результатами тестування</t>
  </si>
  <si>
    <t>Додаткові бали за оцінку ступеня відповідності маси тіла та зросту</t>
  </si>
  <si>
    <t>Рівень фізичної підготов-леності</t>
  </si>
  <si>
    <t>бал</t>
  </si>
  <si>
    <t>Дата проведення тестування:</t>
  </si>
  <si>
    <t>__</t>
  </si>
  <si>
    <t>_________</t>
  </si>
  <si>
    <t>____р.</t>
  </si>
  <si>
    <t>Голова комісії/Секретар комісії</t>
  </si>
  <si>
    <t>МП</t>
  </si>
  <si>
    <t>(за наявності)</t>
  </si>
  <si>
    <t>___________________________________</t>
  </si>
  <si>
    <t>(підпис)</t>
  </si>
  <si>
    <t>_____________________________</t>
  </si>
  <si>
    <t>(ініціали, прізвище)</t>
  </si>
  <si>
    <t>Всього виконали учасників:</t>
  </si>
  <si>
    <t>з них за рівенем фізичної підготовленості</t>
  </si>
  <si>
    <t>високий</t>
  </si>
  <si>
    <t>достатній</t>
  </si>
  <si>
    <t>середній</t>
  </si>
  <si>
    <t>низький</t>
  </si>
  <si>
    <t>З них чоловіків</t>
  </si>
  <si>
    <t>З них жінок</t>
  </si>
  <si>
    <t>Стать</t>
  </si>
  <si>
    <t>ч</t>
  </si>
  <si>
    <t>Кількість чоловіків</t>
  </si>
  <si>
    <t>Кількість жінок</t>
  </si>
  <si>
    <t>Середнє значення чоловіків</t>
  </si>
  <si>
    <t>Середнє значення жінок</t>
  </si>
  <si>
    <t>Жінки</t>
  </si>
  <si>
    <t>gfdg</t>
  </si>
  <si>
    <t>gdfgdfs</t>
  </si>
  <si>
    <t>dsAAS</t>
  </si>
  <si>
    <t>SDADFSA</t>
  </si>
  <si>
    <t>fsdfsd</t>
  </si>
  <si>
    <t>hgfhfg</t>
  </si>
  <si>
    <t>gfdgfd</t>
  </si>
  <si>
    <t>gdfgf</t>
  </si>
  <si>
    <t>ж</t>
  </si>
  <si>
    <t>Факультет:</t>
  </si>
  <si>
    <t>Курс:</t>
  </si>
  <si>
    <t>Група: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</si>
</sst>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zoomScaleNormal="100" workbookViewId="0">
      <selection activeCell="T25" sqref="T25"/>
    </sheetView>
  </sheetViews>
  <sheetFormatPr defaultRowHeight="15"/>
  <cols>
    <col min="1" max="1" width="3.5703125" customWidth="1"/>
    <col min="2" max="2" width="15.140625" customWidth="1"/>
    <col min="3" max="3" width="5.42578125" customWidth="1"/>
    <col min="4" max="4" width="10.5703125" customWidth="1"/>
    <col min="5" max="5" width="10" customWidth="1"/>
    <col min="6" max="6" width="4.7109375" customWidth="1"/>
    <col min="7" max="7" width="10" customWidth="1"/>
    <col min="8" max="8" width="4.28515625" customWidth="1"/>
    <col min="9" max="9" width="10" customWidth="1"/>
    <col min="10" max="10" width="4.140625" customWidth="1"/>
    <col min="11" max="11" width="10" style="1" customWidth="1"/>
    <col min="12" max="12" width="4" style="1" customWidth="1"/>
    <col min="13" max="13" width="10" style="1" customWidth="1"/>
    <col min="14" max="14" width="4.28515625" style="1" customWidth="1"/>
    <col min="15" max="15" width="10.140625" style="1" customWidth="1"/>
    <col min="16" max="16" width="9.7109375" customWidth="1"/>
    <col min="17" max="17" width="10.7109375" customWidth="1"/>
  </cols>
  <sheetData>
    <row r="1" spans="1:21" s="10" customFormat="1">
      <c r="G1" s="25" t="s">
        <v>0</v>
      </c>
      <c r="H1" s="25"/>
      <c r="I1" s="25"/>
      <c r="J1" s="25"/>
      <c r="K1" s="11"/>
      <c r="L1" s="11"/>
      <c r="M1" s="11"/>
      <c r="N1" s="11"/>
      <c r="O1" s="11"/>
    </row>
    <row r="2" spans="1:21" s="10" customFormat="1">
      <c r="D2" s="25" t="s">
        <v>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1" s="10" customFormat="1">
      <c r="D3" s="25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1" s="10" customFormat="1">
      <c r="B4" s="12" t="s">
        <v>52</v>
      </c>
      <c r="C4" s="13"/>
      <c r="D4" s="14"/>
      <c r="E4" s="14"/>
      <c r="F4" s="14"/>
      <c r="G4" s="11"/>
      <c r="H4" s="11"/>
      <c r="I4" s="11"/>
      <c r="J4" s="11"/>
      <c r="K4" s="11"/>
      <c r="L4" s="11"/>
      <c r="M4" s="11"/>
      <c r="N4" s="11"/>
      <c r="O4" s="11"/>
    </row>
    <row r="5" spans="1:21" s="10" customFormat="1">
      <c r="B5" s="12" t="s">
        <v>53</v>
      </c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1" s="10" customFormat="1">
      <c r="B6" s="12" t="s">
        <v>54</v>
      </c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1" s="10" customFormat="1" ht="15" customHeight="1">
      <c r="K7" s="11"/>
      <c r="L7" s="11"/>
      <c r="M7" s="11"/>
      <c r="N7" s="11"/>
      <c r="O7" s="8"/>
      <c r="P7" s="2"/>
    </row>
    <row r="8" spans="1:21" s="10" customFormat="1">
      <c r="A8" s="23" t="s">
        <v>9</v>
      </c>
      <c r="B8" s="24" t="s">
        <v>10</v>
      </c>
      <c r="C8" s="28" t="s">
        <v>36</v>
      </c>
      <c r="D8" s="27" t="s">
        <v>11</v>
      </c>
      <c r="E8" s="24" t="s">
        <v>3</v>
      </c>
      <c r="F8" s="24"/>
      <c r="G8" s="24"/>
      <c r="H8" s="24"/>
      <c r="I8" s="24"/>
      <c r="J8" s="24"/>
      <c r="K8" s="24"/>
      <c r="L8" s="24"/>
      <c r="M8" s="24"/>
      <c r="N8" s="24"/>
      <c r="O8" s="18" t="s">
        <v>13</v>
      </c>
      <c r="P8" s="18" t="s">
        <v>14</v>
      </c>
      <c r="Q8" s="23" t="s">
        <v>15</v>
      </c>
    </row>
    <row r="9" spans="1:21" s="10" customFormat="1">
      <c r="A9" s="23"/>
      <c r="B9" s="24"/>
      <c r="C9" s="29"/>
      <c r="D9" s="27"/>
      <c r="E9" s="24" t="s">
        <v>4</v>
      </c>
      <c r="F9" s="24"/>
      <c r="G9" s="24" t="s">
        <v>5</v>
      </c>
      <c r="H9" s="24"/>
      <c r="I9" s="24" t="s">
        <v>6</v>
      </c>
      <c r="J9" s="24"/>
      <c r="K9" s="24" t="s">
        <v>7</v>
      </c>
      <c r="L9" s="24"/>
      <c r="M9" s="24" t="s">
        <v>8</v>
      </c>
      <c r="N9" s="24"/>
      <c r="O9" s="18"/>
      <c r="P9" s="18"/>
      <c r="Q9" s="23"/>
    </row>
    <row r="10" spans="1:21" s="10" customFormat="1" ht="51" customHeight="1">
      <c r="A10" s="23"/>
      <c r="B10" s="24"/>
      <c r="C10" s="30"/>
      <c r="D10" s="27"/>
      <c r="E10" s="6" t="s">
        <v>12</v>
      </c>
      <c r="F10" s="3" t="s">
        <v>16</v>
      </c>
      <c r="G10" s="6" t="s">
        <v>12</v>
      </c>
      <c r="H10" s="3" t="s">
        <v>16</v>
      </c>
      <c r="I10" s="6" t="s">
        <v>12</v>
      </c>
      <c r="J10" s="3" t="s">
        <v>16</v>
      </c>
      <c r="K10" s="6" t="s">
        <v>12</v>
      </c>
      <c r="L10" s="3" t="s">
        <v>16</v>
      </c>
      <c r="M10" s="6" t="s">
        <v>12</v>
      </c>
      <c r="N10" s="3" t="s">
        <v>16</v>
      </c>
      <c r="O10" s="18"/>
      <c r="P10" s="18"/>
      <c r="Q10" s="23"/>
      <c r="U10" s="16"/>
    </row>
    <row r="11" spans="1:21">
      <c r="A11" s="7">
        <v>1</v>
      </c>
      <c r="B11" s="4" t="s">
        <v>43</v>
      </c>
      <c r="C11" s="7" t="s">
        <v>37</v>
      </c>
      <c r="D11" s="4"/>
      <c r="E11" s="7">
        <v>10.4</v>
      </c>
      <c r="F11" s="7" t="str">
        <f t="shared" ref="F11:F17" si="0">IF(C11="ч",IF(E11&lt;=13,"5",IF(E11&lt;=13.3,"4",IF(E11&lt;=14.2,"3",IF(E11&lt;=15.3,"2",)))),"0")</f>
        <v>5</v>
      </c>
      <c r="G11" s="7">
        <v>18</v>
      </c>
      <c r="H11" s="7" t="str">
        <f t="shared" ref="H11:H17" si="1">IF(C11="ч",IF(G11&gt;=14,"5",IF(G11&gt;=12,"4",IF(G11&gt;=11,"3",IF(G11&gt;=10,"2",)))),"0")</f>
        <v>5</v>
      </c>
      <c r="I11" s="7">
        <v>14</v>
      </c>
      <c r="J11" s="7" t="str">
        <f t="shared" ref="J11:J16" si="2">IF(C11="ч",IF(I11&lt;=13.2,"5",IF(I11&lt;=14,"4",IF(I11&lt;=14.3,"3",IF(I11&lt;=15,"2",)))),"0")</f>
        <v>4</v>
      </c>
      <c r="K11" s="7">
        <v>9.1999999999999993</v>
      </c>
      <c r="L11" s="7" t="str">
        <f t="shared" ref="L11:L17" si="3">IF(C11="ч",IF(K11&lt;=9,"5",IF(K11&lt;=9.6,"4",IF(K11&lt;=10,"3",IF(K11&lt;=10.4,"2",)))),"0")</f>
        <v>4</v>
      </c>
      <c r="M11" s="7">
        <v>19</v>
      </c>
      <c r="N11" s="7" t="str">
        <f t="shared" ref="N11:N17" si="4">IF(C11="ч",IF(M11&gt;=13,"5",IF(M11&gt;=11,"4",IF(M11&gt;=9,"3",IF(M11&gt;=6,"2",)))),"0")</f>
        <v>5</v>
      </c>
      <c r="O11" s="7">
        <f>F11+H11+J11+L11+N11</f>
        <v>23</v>
      </c>
      <c r="P11" s="4"/>
      <c r="Q11" s="4" t="str">
        <f t="shared" ref="Q11:Q17" si="5">IF(O11+P11&gt;=21,"Високий",IF(O11+P11&gt;=16,"Достатній",IF(O11+P11&gt;=11,"Середній",IF(O11+P11&gt;0,"Низький","0"))))</f>
        <v>Високий</v>
      </c>
    </row>
    <row r="12" spans="1:21">
      <c r="A12" s="7">
        <v>2</v>
      </c>
      <c r="B12" s="4" t="s">
        <v>43</v>
      </c>
      <c r="C12" s="7" t="s">
        <v>37</v>
      </c>
      <c r="D12" s="4"/>
      <c r="E12" s="7">
        <v>12.3</v>
      </c>
      <c r="F12" s="7" t="str">
        <f t="shared" si="0"/>
        <v>5</v>
      </c>
      <c r="G12" s="7">
        <v>22</v>
      </c>
      <c r="H12" s="7" t="str">
        <f t="shared" si="1"/>
        <v>5</v>
      </c>
      <c r="I12" s="7">
        <v>15.2</v>
      </c>
      <c r="J12" s="7">
        <f t="shared" si="2"/>
        <v>0</v>
      </c>
      <c r="K12" s="7">
        <v>9.1999999999999993</v>
      </c>
      <c r="L12" s="7" t="str">
        <f t="shared" si="3"/>
        <v>4</v>
      </c>
      <c r="M12" s="7">
        <v>10</v>
      </c>
      <c r="N12" s="7" t="str">
        <f t="shared" si="4"/>
        <v>3</v>
      </c>
      <c r="O12" s="7">
        <f>F12+H12+J12+L12+N12</f>
        <v>17</v>
      </c>
      <c r="P12" s="4"/>
      <c r="Q12" s="4" t="str">
        <f t="shared" si="5"/>
        <v>Достатній</v>
      </c>
    </row>
    <row r="13" spans="1:21">
      <c r="A13" s="7">
        <v>3</v>
      </c>
      <c r="B13" s="4" t="s">
        <v>44</v>
      </c>
      <c r="C13" s="7" t="s">
        <v>37</v>
      </c>
      <c r="D13" s="4"/>
      <c r="E13" s="7">
        <v>13.4</v>
      </c>
      <c r="F13" s="7" t="str">
        <f t="shared" si="0"/>
        <v>3</v>
      </c>
      <c r="G13" s="7">
        <v>10</v>
      </c>
      <c r="H13" s="7" t="str">
        <f t="shared" si="1"/>
        <v>2</v>
      </c>
      <c r="I13" s="7">
        <v>12</v>
      </c>
      <c r="J13" s="7" t="str">
        <f t="shared" si="2"/>
        <v>5</v>
      </c>
      <c r="K13" s="7">
        <v>9.1999999999999993</v>
      </c>
      <c r="L13" s="7" t="str">
        <f t="shared" si="3"/>
        <v>4</v>
      </c>
      <c r="M13" s="7">
        <v>8</v>
      </c>
      <c r="N13" s="7" t="str">
        <f t="shared" si="4"/>
        <v>2</v>
      </c>
      <c r="O13" s="7">
        <f>F13+H13+J13+L13+N13</f>
        <v>16</v>
      </c>
      <c r="P13" s="4"/>
      <c r="Q13" s="4" t="str">
        <f t="shared" si="5"/>
        <v>Достатній</v>
      </c>
    </row>
    <row r="14" spans="1:21">
      <c r="A14" s="7">
        <v>4</v>
      </c>
      <c r="B14" s="4" t="s">
        <v>45</v>
      </c>
      <c r="C14" s="7" t="s">
        <v>37</v>
      </c>
      <c r="D14" s="4"/>
      <c r="E14" s="7">
        <v>13.4</v>
      </c>
      <c r="F14" s="7" t="str">
        <f t="shared" si="0"/>
        <v>3</v>
      </c>
      <c r="G14" s="7">
        <v>14</v>
      </c>
      <c r="H14" s="7" t="str">
        <f t="shared" si="1"/>
        <v>5</v>
      </c>
      <c r="I14" s="7">
        <v>15</v>
      </c>
      <c r="J14" s="7" t="str">
        <f t="shared" si="2"/>
        <v>2</v>
      </c>
      <c r="K14" s="7">
        <v>9.6</v>
      </c>
      <c r="L14" s="7" t="str">
        <f t="shared" si="3"/>
        <v>4</v>
      </c>
      <c r="M14" s="7">
        <v>12</v>
      </c>
      <c r="N14" s="7" t="str">
        <f t="shared" si="4"/>
        <v>4</v>
      </c>
      <c r="O14" s="7">
        <f>F14+H14+J14+L14+N14</f>
        <v>18</v>
      </c>
      <c r="P14" s="4"/>
      <c r="Q14" s="4" t="str">
        <f t="shared" si="5"/>
        <v>Достатній</v>
      </c>
    </row>
    <row r="15" spans="1:21">
      <c r="A15" s="7">
        <v>5</v>
      </c>
      <c r="B15" s="4" t="s">
        <v>46</v>
      </c>
      <c r="C15" s="7" t="s">
        <v>37</v>
      </c>
      <c r="D15" s="4"/>
      <c r="E15" s="7">
        <v>13.4</v>
      </c>
      <c r="F15" s="7" t="str">
        <f t="shared" si="0"/>
        <v>3</v>
      </c>
      <c r="G15" s="7">
        <v>14</v>
      </c>
      <c r="H15" s="7" t="str">
        <f t="shared" si="1"/>
        <v>5</v>
      </c>
      <c r="I15" s="7">
        <v>15</v>
      </c>
      <c r="J15" s="7" t="str">
        <f t="shared" si="2"/>
        <v>2</v>
      </c>
      <c r="K15" s="7">
        <v>9.6</v>
      </c>
      <c r="L15" s="7" t="str">
        <f t="shared" si="3"/>
        <v>4</v>
      </c>
      <c r="M15" s="7">
        <v>12</v>
      </c>
      <c r="N15" s="7" t="str">
        <f t="shared" si="4"/>
        <v>4</v>
      </c>
      <c r="O15" s="7">
        <f t="shared" ref="O15:O25" si="6">F15+H15+J15+L15+N15</f>
        <v>18</v>
      </c>
      <c r="P15" s="4"/>
      <c r="Q15" s="4" t="str">
        <f t="shared" si="5"/>
        <v>Достатній</v>
      </c>
    </row>
    <row r="16" spans="1:21">
      <c r="A16" s="7">
        <v>6</v>
      </c>
      <c r="B16" s="4" t="s">
        <v>47</v>
      </c>
      <c r="C16" s="7" t="s">
        <v>37</v>
      </c>
      <c r="D16" s="4"/>
      <c r="E16" s="7">
        <v>13.4</v>
      </c>
      <c r="F16" s="7" t="str">
        <f t="shared" si="0"/>
        <v>3</v>
      </c>
      <c r="G16" s="7">
        <v>14</v>
      </c>
      <c r="H16" s="7" t="str">
        <f t="shared" si="1"/>
        <v>5</v>
      </c>
      <c r="I16" s="7">
        <v>15</v>
      </c>
      <c r="J16" s="7" t="str">
        <f t="shared" si="2"/>
        <v>2</v>
      </c>
      <c r="K16" s="7">
        <v>9.6</v>
      </c>
      <c r="L16" s="7" t="str">
        <f t="shared" si="3"/>
        <v>4</v>
      </c>
      <c r="M16" s="7">
        <v>12</v>
      </c>
      <c r="N16" s="7" t="str">
        <f t="shared" si="4"/>
        <v>4</v>
      </c>
      <c r="O16" s="7">
        <f t="shared" si="6"/>
        <v>18</v>
      </c>
      <c r="P16" s="4"/>
      <c r="Q16" s="4" t="str">
        <f t="shared" si="5"/>
        <v>Достатній</v>
      </c>
    </row>
    <row r="17" spans="1:17">
      <c r="A17" s="7">
        <v>7</v>
      </c>
      <c r="B17" s="4" t="s">
        <v>48</v>
      </c>
      <c r="C17" s="7" t="s">
        <v>37</v>
      </c>
      <c r="D17" s="4"/>
      <c r="E17" s="7">
        <v>13.4</v>
      </c>
      <c r="F17" s="7" t="str">
        <f t="shared" si="0"/>
        <v>3</v>
      </c>
      <c r="G17" s="7">
        <v>14</v>
      </c>
      <c r="H17" s="7" t="str">
        <f t="shared" si="1"/>
        <v>5</v>
      </c>
      <c r="I17" s="7">
        <v>15</v>
      </c>
      <c r="J17" s="7" t="str">
        <f>IF(C17="ч",IF(I17&lt;=13.2,"5",IF(I17&lt;=14,"4",IF(I17&lt;=14.3,"3",IF(I17&lt;=15,"2",)))),"0")</f>
        <v>2</v>
      </c>
      <c r="K17" s="7">
        <v>9.6</v>
      </c>
      <c r="L17" s="7" t="str">
        <f t="shared" si="3"/>
        <v>4</v>
      </c>
      <c r="M17" s="7">
        <v>12</v>
      </c>
      <c r="N17" s="7" t="str">
        <f t="shared" si="4"/>
        <v>4</v>
      </c>
      <c r="O17" s="7">
        <f t="shared" si="6"/>
        <v>18</v>
      </c>
      <c r="P17" s="4"/>
      <c r="Q17" s="4" t="str">
        <f t="shared" si="5"/>
        <v>Достатній</v>
      </c>
    </row>
    <row r="18" spans="1:17">
      <c r="A18" s="7">
        <v>8</v>
      </c>
      <c r="B18" s="4"/>
      <c r="C18" s="7"/>
      <c r="D18" s="4"/>
      <c r="E18" s="7">
        <v>0</v>
      </c>
      <c r="F18" s="7" t="str">
        <f>IF(C18="ч",IF(E18&lt;=13,"5",IF(E18&lt;=13.3,"4",IF(E18&lt;=14.2,"3",IF(E18&lt;=15.3,"2",)))),"0")</f>
        <v>0</v>
      </c>
      <c r="G18" s="7"/>
      <c r="H18" s="7" t="str">
        <f>IF(C18="ч",IF(G18&gt;=14,"5",IF(G18&gt;=12,"4",IF(G18&gt;=11,"3",IF(G18&gt;=10,"2",)))),"0")</f>
        <v>0</v>
      </c>
      <c r="I18" s="7"/>
      <c r="J18" s="7" t="str">
        <f>IF(C18="ч",IF(I18&lt;=13.2,"5",IF(I18&lt;=14,"4",IF(I18&lt;=14.3,"3",IF(I18&lt;=15,"2",)))),"0")</f>
        <v>0</v>
      </c>
      <c r="K18" s="7"/>
      <c r="L18" s="7" t="str">
        <f>IF(C18="ч",IF(K18&lt;=9,"5",IF(K18&lt;=9.6,"4",IF(K18&lt;=10,"3",IF(K18&lt;=10.4,"2",)))),"0")</f>
        <v>0</v>
      </c>
      <c r="M18" s="7"/>
      <c r="N18" s="7" t="str">
        <f>IF(C18="ч",IF(M18&gt;=13,"5",IF(M18&gt;=11,"4",IF(M18&gt;=9,"3",IF(M18&gt;=6,"2",)))),"0")</f>
        <v>0</v>
      </c>
      <c r="O18" s="7">
        <f>F18+H18+J18+L18+N18</f>
        <v>0</v>
      </c>
      <c r="P18" s="4"/>
      <c r="Q18" s="4" t="str">
        <f>IF(O18+P18&gt;=21,"Високий",IF(O18+P18&gt;=16,"Достатній",IF(O18+P18&gt;=11,"Середній",IF(O18+P18&gt;0,"Низький","0"))))</f>
        <v>0</v>
      </c>
    </row>
    <row r="19" spans="1:17" ht="16.5" customHeight="1">
      <c r="A19" s="7">
        <v>9</v>
      </c>
      <c r="B19" s="4"/>
      <c r="C19" s="7"/>
      <c r="D19" s="4"/>
      <c r="E19" s="7">
        <v>0</v>
      </c>
      <c r="F19" s="7" t="str">
        <f t="shared" ref="F19:F25" si="7">IF(C19="ч",IF(E19&lt;=13,"5",IF(E19&lt;=13.3,"4",IF(E19&lt;=14.2,"3",IF(E19&lt;=15.3,"2",)))),"0")</f>
        <v>0</v>
      </c>
      <c r="G19" s="7"/>
      <c r="H19" s="7" t="str">
        <f t="shared" ref="H19:H24" si="8">IF(C19="ч",IF(G19&gt;=14,"5",IF(G19&gt;=12,"4",IF(G19&gt;=11,"3",IF(G19&gt;=10,"2",)))),"0")</f>
        <v>0</v>
      </c>
      <c r="I19" s="7"/>
      <c r="J19" s="7" t="str">
        <f t="shared" ref="J19:J25" si="9">IF(C19="ч",IF(I19&lt;=13.2,"5",IF(I19&lt;=14,"4",IF(I19&lt;=14.3,"3",IF(I19&lt;=15,"2",)))),"0")</f>
        <v>0</v>
      </c>
      <c r="K19" s="7"/>
      <c r="L19" s="7" t="str">
        <f t="shared" ref="L19:L25" si="10">IF(C19="ч",IF(K19&lt;=9,"5",IF(K19&lt;=9.6,"4",IF(K19&lt;=10,"3",IF(K19&lt;=10.4,"2",)))),"0")</f>
        <v>0</v>
      </c>
      <c r="M19" s="7"/>
      <c r="N19" s="7" t="str">
        <f t="shared" ref="N19:N25" si="11">IF(C19="ч",IF(M19&gt;=13,"5",IF(M19&gt;=11,"4",IF(M19&gt;=9,"3",IF(M19&gt;=6,"2",)))),"0")</f>
        <v>0</v>
      </c>
      <c r="O19" s="7">
        <f t="shared" si="6"/>
        <v>0</v>
      </c>
      <c r="P19" s="4"/>
      <c r="Q19" s="4" t="str">
        <f t="shared" ref="Q19:Q25" si="12">IF(O19+P19&gt;=21,"Високий",IF(O19+P19&gt;=16,"Достатній",IF(O19+P19&gt;=11,"Середній",IF(O19+P19&gt;0,"Низький","0"))))</f>
        <v>0</v>
      </c>
    </row>
    <row r="20" spans="1:17" ht="14.25" customHeight="1">
      <c r="A20" s="7">
        <v>10</v>
      </c>
      <c r="B20" s="4"/>
      <c r="C20" s="7"/>
      <c r="D20" s="4"/>
      <c r="E20" s="7">
        <v>0</v>
      </c>
      <c r="F20" s="7" t="str">
        <f t="shared" si="7"/>
        <v>0</v>
      </c>
      <c r="G20" s="7"/>
      <c r="H20" s="7" t="str">
        <f t="shared" si="8"/>
        <v>0</v>
      </c>
      <c r="I20" s="7"/>
      <c r="J20" s="7" t="str">
        <f t="shared" si="9"/>
        <v>0</v>
      </c>
      <c r="K20" s="7"/>
      <c r="L20" s="7" t="str">
        <f t="shared" si="10"/>
        <v>0</v>
      </c>
      <c r="M20" s="7"/>
      <c r="N20" s="7" t="str">
        <f t="shared" si="11"/>
        <v>0</v>
      </c>
      <c r="O20" s="7">
        <f t="shared" si="6"/>
        <v>0</v>
      </c>
      <c r="P20" s="4"/>
      <c r="Q20" s="4" t="str">
        <f t="shared" si="12"/>
        <v>0</v>
      </c>
    </row>
    <row r="21" spans="1:17" ht="16.5" customHeight="1">
      <c r="A21" s="7">
        <v>11</v>
      </c>
      <c r="B21" s="4"/>
      <c r="C21" s="7"/>
      <c r="D21" s="4"/>
      <c r="E21" s="7">
        <v>0</v>
      </c>
      <c r="F21" s="7" t="str">
        <f t="shared" si="7"/>
        <v>0</v>
      </c>
      <c r="G21" s="7"/>
      <c r="H21" s="7" t="str">
        <f t="shared" si="8"/>
        <v>0</v>
      </c>
      <c r="I21" s="7"/>
      <c r="J21" s="7" t="str">
        <f t="shared" si="9"/>
        <v>0</v>
      </c>
      <c r="K21" s="7"/>
      <c r="L21" s="7" t="str">
        <f t="shared" si="10"/>
        <v>0</v>
      </c>
      <c r="M21" s="7"/>
      <c r="N21" s="7" t="str">
        <f t="shared" si="11"/>
        <v>0</v>
      </c>
      <c r="O21" s="7">
        <f t="shared" si="6"/>
        <v>0</v>
      </c>
      <c r="P21" s="4"/>
      <c r="Q21" s="4" t="str">
        <f>IF(O21+P21&gt;=21,"Високий",IF(O21+P21&gt;=16,"Достатній",IF(O21+P21&gt;=11,"Середній",IF(O21+P21&gt;0,"Низький","0"))))</f>
        <v>0</v>
      </c>
    </row>
    <row r="22" spans="1:17">
      <c r="A22" s="7">
        <v>12</v>
      </c>
      <c r="B22" s="4"/>
      <c r="C22" s="7"/>
      <c r="D22" s="4"/>
      <c r="E22" s="7">
        <v>0</v>
      </c>
      <c r="F22" s="7" t="str">
        <f t="shared" si="7"/>
        <v>0</v>
      </c>
      <c r="G22" s="7"/>
      <c r="H22" s="7" t="str">
        <f t="shared" si="8"/>
        <v>0</v>
      </c>
      <c r="I22" s="7"/>
      <c r="J22" s="7" t="str">
        <f t="shared" si="9"/>
        <v>0</v>
      </c>
      <c r="K22" s="7"/>
      <c r="L22" s="7" t="str">
        <f t="shared" si="10"/>
        <v>0</v>
      </c>
      <c r="M22" s="7"/>
      <c r="N22" s="7" t="str">
        <f t="shared" si="11"/>
        <v>0</v>
      </c>
      <c r="O22" s="7">
        <f t="shared" si="6"/>
        <v>0</v>
      </c>
      <c r="P22" s="4"/>
      <c r="Q22" s="4" t="str">
        <f t="shared" si="12"/>
        <v>0</v>
      </c>
    </row>
    <row r="23" spans="1:17">
      <c r="A23" s="7">
        <v>13</v>
      </c>
      <c r="B23" s="4"/>
      <c r="C23" s="7"/>
      <c r="D23" s="4"/>
      <c r="E23" s="7">
        <v>0</v>
      </c>
      <c r="F23" s="7" t="str">
        <f t="shared" si="7"/>
        <v>0</v>
      </c>
      <c r="G23" s="7"/>
      <c r="H23" s="7" t="str">
        <f t="shared" si="8"/>
        <v>0</v>
      </c>
      <c r="I23" s="7"/>
      <c r="J23" s="7" t="str">
        <f t="shared" si="9"/>
        <v>0</v>
      </c>
      <c r="K23" s="7"/>
      <c r="L23" s="7" t="str">
        <f t="shared" si="10"/>
        <v>0</v>
      </c>
      <c r="M23" s="7"/>
      <c r="N23" s="7" t="str">
        <f t="shared" si="11"/>
        <v>0</v>
      </c>
      <c r="O23" s="7">
        <f t="shared" si="6"/>
        <v>0</v>
      </c>
      <c r="P23" s="4"/>
      <c r="Q23" s="4" t="str">
        <f t="shared" si="12"/>
        <v>0</v>
      </c>
    </row>
    <row r="24" spans="1:17">
      <c r="A24" s="7">
        <v>14</v>
      </c>
      <c r="B24" s="4"/>
      <c r="C24" s="7"/>
      <c r="D24" s="4"/>
      <c r="E24" s="7">
        <v>0</v>
      </c>
      <c r="F24" s="7" t="str">
        <f t="shared" si="7"/>
        <v>0</v>
      </c>
      <c r="G24" s="7"/>
      <c r="H24" s="7" t="str">
        <f t="shared" si="8"/>
        <v>0</v>
      </c>
      <c r="I24" s="7"/>
      <c r="J24" s="7" t="str">
        <f t="shared" si="9"/>
        <v>0</v>
      </c>
      <c r="K24" s="7"/>
      <c r="L24" s="7" t="str">
        <f t="shared" si="10"/>
        <v>0</v>
      </c>
      <c r="M24" s="7"/>
      <c r="N24" s="7" t="str">
        <f t="shared" si="11"/>
        <v>0</v>
      </c>
      <c r="O24" s="7">
        <f t="shared" si="6"/>
        <v>0</v>
      </c>
      <c r="P24" s="4"/>
      <c r="Q24" s="4" t="str">
        <f t="shared" si="12"/>
        <v>0</v>
      </c>
    </row>
    <row r="25" spans="1:17">
      <c r="A25" s="7">
        <v>15</v>
      </c>
      <c r="B25" s="4"/>
      <c r="C25" s="7"/>
      <c r="D25" s="4"/>
      <c r="E25" s="7">
        <v>0</v>
      </c>
      <c r="F25" s="7" t="str">
        <f t="shared" si="7"/>
        <v>0</v>
      </c>
      <c r="G25" s="7"/>
      <c r="H25" s="7" t="str">
        <f>IF(C25="ч",IF(G25&gt;=14,"5",IF(G25&gt;=12,"4",IF(G25&gt;=11,"3",IF(G25&gt;=10,"2",)))),"0")</f>
        <v>0</v>
      </c>
      <c r="I25" s="7"/>
      <c r="J25" s="7" t="str">
        <f t="shared" si="9"/>
        <v>0</v>
      </c>
      <c r="K25" s="7"/>
      <c r="L25" s="7" t="str">
        <f t="shared" si="10"/>
        <v>0</v>
      </c>
      <c r="M25" s="7"/>
      <c r="N25" s="7" t="str">
        <f t="shared" si="11"/>
        <v>0</v>
      </c>
      <c r="O25" s="7">
        <f t="shared" si="6"/>
        <v>0</v>
      </c>
      <c r="P25" s="4"/>
      <c r="Q25" s="4" t="str">
        <f t="shared" si="12"/>
        <v>0</v>
      </c>
    </row>
    <row r="26" spans="1:17">
      <c r="A26" s="1"/>
      <c r="C26" s="1"/>
      <c r="E26" s="1"/>
      <c r="F26" s="1"/>
      <c r="G26" s="1"/>
      <c r="H26" s="1"/>
      <c r="I26" s="1"/>
      <c r="J26" s="1"/>
    </row>
    <row r="27" spans="1:17">
      <c r="A27" s="1"/>
      <c r="C27" s="1"/>
      <c r="E27" s="1"/>
      <c r="F27" s="1"/>
      <c r="G27" s="26" t="s">
        <v>42</v>
      </c>
      <c r="H27" s="26"/>
      <c r="I27" s="26"/>
      <c r="J27" s="26"/>
      <c r="K27" s="26"/>
      <c r="L27" s="26"/>
    </row>
    <row r="28" spans="1:17">
      <c r="A28" s="1"/>
      <c r="C28" s="1"/>
      <c r="E28" s="1"/>
      <c r="F28" s="1"/>
      <c r="G28" s="1"/>
      <c r="H28" s="1"/>
      <c r="I28" s="1"/>
      <c r="J28" s="1"/>
    </row>
    <row r="29" spans="1:17">
      <c r="A29" s="7">
        <v>16</v>
      </c>
      <c r="B29" s="4" t="s">
        <v>43</v>
      </c>
      <c r="C29" s="7" t="s">
        <v>51</v>
      </c>
      <c r="D29" s="4"/>
      <c r="E29" s="7">
        <v>10.5</v>
      </c>
      <c r="F29" s="7" t="str">
        <f>IF(C29="ж",IF(E29&lt;=10.3,"5",IF(E29&lt;=11.15,"4",IF(E29&lt;=11.5,"3",IF(E29&lt;=12.3,"2")))),"0")</f>
        <v>4</v>
      </c>
      <c r="G29" s="7">
        <v>20</v>
      </c>
      <c r="H29" s="7" t="str">
        <f>IF(C29="ж",IF(G29&gt;=25,"5",IF(G29&gt;=21,"4",IF(G29&gt;=18,"3",IF(G29&gt;=15,"2")))),"0")</f>
        <v>3</v>
      </c>
      <c r="I29" s="7">
        <v>13</v>
      </c>
      <c r="J29" s="7" t="str">
        <f>IF(C29="ж",IF(I29&lt;=14.8,"5",IF(I29&lt;=15.5,"4",IF(I29&lt;=16.3,"3",IF(I29&lt;=17,"2")))),"0")</f>
        <v>5</v>
      </c>
      <c r="K29" s="7">
        <v>10</v>
      </c>
      <c r="L29" s="7" t="str">
        <f>IF(C29="ж",IF(K29&lt;=10.4,"5",IF(K29&lt;=10.8,"4",IF(K29&lt;=11.3,"3",IF(K29&lt;=11.6,"2")))),"0")</f>
        <v>5</v>
      </c>
      <c r="M29" s="7">
        <v>24</v>
      </c>
      <c r="N29" s="7" t="str">
        <f>IF(C29="ж",IF(M29&gt;=20,"5",IF(M29&gt;=18,"4",IF(M29&gt;=16,"3",IF(M29&gt;=9,"2")))),"0")</f>
        <v>5</v>
      </c>
      <c r="O29" s="7">
        <f t="shared" ref="O29:O43" si="13">F29+H29+J29+L29+N29</f>
        <v>22</v>
      </c>
      <c r="P29" s="4"/>
      <c r="Q29" s="4" t="str">
        <f>IF(O29+P29&gt;=21,"Високий",IF(O29+P29&gt;=16,"Достатній",IF(O29+P29&gt;=11,"Середній",IF(O29+P29&gt;0,"Низький","0"))))</f>
        <v>Високий</v>
      </c>
    </row>
    <row r="30" spans="1:17">
      <c r="A30" s="7">
        <v>17</v>
      </c>
      <c r="B30" s="4" t="s">
        <v>49</v>
      </c>
      <c r="C30" s="7" t="s">
        <v>51</v>
      </c>
      <c r="D30" s="4"/>
      <c r="E30" s="7">
        <v>11</v>
      </c>
      <c r="F30" s="7" t="str">
        <f t="shared" ref="F30:F43" si="14">IF(C30="ж",IF(E30&lt;=10.3,"5",IF(E30&lt;=11.15,"4",IF(E30&lt;=11.5,"3",IF(E30&lt;=12.3,"2")))),"0")</f>
        <v>4</v>
      </c>
      <c r="G30" s="7">
        <v>20</v>
      </c>
      <c r="H30" s="7" t="str">
        <f t="shared" ref="H30:H43" si="15">IF(C30="ж",IF(G30&gt;=25,"5",IF(G30&gt;=21,"4",IF(G30&gt;=18,"3",IF(G30&gt;=15,"2")))),"0")</f>
        <v>3</v>
      </c>
      <c r="I30" s="7">
        <v>15</v>
      </c>
      <c r="J30" s="7" t="str">
        <f t="shared" ref="J30:J43" si="16">IF(C30="ж",IF(I30&lt;=14.8,"5",IF(I30&lt;=15.5,"4",IF(I30&lt;=16.3,"3",IF(I30&lt;=17,"2")))),"0")</f>
        <v>4</v>
      </c>
      <c r="K30" s="7">
        <v>10.8</v>
      </c>
      <c r="L30" s="7" t="str">
        <f t="shared" ref="L30:L43" si="17">IF(C30="ж",IF(K30&lt;=10.4,"5",IF(K30&lt;=10.8,"4",IF(K30&lt;=11.3,"3",IF(K30&lt;=11.6,"2")))),"0")</f>
        <v>4</v>
      </c>
      <c r="M30" s="7">
        <v>25</v>
      </c>
      <c r="N30" s="7" t="str">
        <f t="shared" ref="N30:N43" si="18">IF(C30="ж",IF(M30&gt;=20,"5",IF(M30&gt;=18,"4",IF(M30&gt;=16,"3",IF(M30&gt;=9,"2")))),"0")</f>
        <v>5</v>
      </c>
      <c r="O30" s="7">
        <f t="shared" si="13"/>
        <v>20</v>
      </c>
      <c r="P30" s="4"/>
      <c r="Q30" s="4" t="str">
        <f t="shared" ref="Q30:Q43" si="19">IF(O30+P30&gt;=21,"Високий",IF(O30+P30&gt;=16,"Достатній",IF(O30+P30&gt;=11,"Середній",IF(O30+P30&gt;0,"Низький","0"))))</f>
        <v>Достатній</v>
      </c>
    </row>
    <row r="31" spans="1:17">
      <c r="A31" s="7">
        <v>18</v>
      </c>
      <c r="B31" s="4" t="s">
        <v>49</v>
      </c>
      <c r="C31" s="7" t="s">
        <v>51</v>
      </c>
      <c r="D31" s="4"/>
      <c r="E31" s="7">
        <v>12</v>
      </c>
      <c r="F31" s="7" t="str">
        <f t="shared" si="14"/>
        <v>2</v>
      </c>
      <c r="G31" s="7">
        <v>20</v>
      </c>
      <c r="H31" s="7" t="str">
        <f t="shared" si="15"/>
        <v>3</v>
      </c>
      <c r="I31" s="7">
        <v>15</v>
      </c>
      <c r="J31" s="7" t="str">
        <f t="shared" si="16"/>
        <v>4</v>
      </c>
      <c r="K31" s="7">
        <v>10.199999999999999</v>
      </c>
      <c r="L31" s="7" t="str">
        <f t="shared" si="17"/>
        <v>5</v>
      </c>
      <c r="M31" s="7">
        <v>26</v>
      </c>
      <c r="N31" s="7" t="str">
        <f t="shared" si="18"/>
        <v>5</v>
      </c>
      <c r="O31" s="7">
        <f t="shared" si="13"/>
        <v>19</v>
      </c>
      <c r="P31" s="4"/>
      <c r="Q31" s="4" t="str">
        <f t="shared" si="19"/>
        <v>Достатній</v>
      </c>
    </row>
    <row r="32" spans="1:17">
      <c r="A32" s="7">
        <v>19</v>
      </c>
      <c r="B32" s="4" t="s">
        <v>49</v>
      </c>
      <c r="C32" s="7" t="s">
        <v>51</v>
      </c>
      <c r="D32" s="4"/>
      <c r="E32" s="7">
        <v>10</v>
      </c>
      <c r="F32" s="7" t="str">
        <f t="shared" si="14"/>
        <v>5</v>
      </c>
      <c r="G32" s="7">
        <v>20</v>
      </c>
      <c r="H32" s="7" t="str">
        <f t="shared" si="15"/>
        <v>3</v>
      </c>
      <c r="I32" s="7">
        <v>15</v>
      </c>
      <c r="J32" s="7" t="str">
        <f t="shared" si="16"/>
        <v>4</v>
      </c>
      <c r="K32" s="7">
        <v>11</v>
      </c>
      <c r="L32" s="7" t="str">
        <f t="shared" si="17"/>
        <v>3</v>
      </c>
      <c r="M32" s="7">
        <v>27</v>
      </c>
      <c r="N32" s="7" t="str">
        <f t="shared" si="18"/>
        <v>5</v>
      </c>
      <c r="O32" s="7">
        <f t="shared" si="13"/>
        <v>20</v>
      </c>
      <c r="P32" s="4"/>
      <c r="Q32" s="4" t="str">
        <f t="shared" si="19"/>
        <v>Достатній</v>
      </c>
    </row>
    <row r="33" spans="1:17">
      <c r="A33" s="7">
        <v>20</v>
      </c>
      <c r="B33" s="4" t="s">
        <v>50</v>
      </c>
      <c r="C33" s="7" t="s">
        <v>51</v>
      </c>
      <c r="D33" s="4"/>
      <c r="E33" s="7">
        <v>11</v>
      </c>
      <c r="F33" s="7" t="str">
        <f t="shared" si="14"/>
        <v>4</v>
      </c>
      <c r="G33" s="7">
        <v>20</v>
      </c>
      <c r="H33" s="7" t="str">
        <f t="shared" si="15"/>
        <v>3</v>
      </c>
      <c r="I33" s="7">
        <v>15</v>
      </c>
      <c r="J33" s="7" t="str">
        <f t="shared" si="16"/>
        <v>4</v>
      </c>
      <c r="K33" s="7">
        <v>11</v>
      </c>
      <c r="L33" s="7" t="str">
        <f t="shared" si="17"/>
        <v>3</v>
      </c>
      <c r="M33" s="7">
        <v>28</v>
      </c>
      <c r="N33" s="7" t="str">
        <f t="shared" si="18"/>
        <v>5</v>
      </c>
      <c r="O33" s="7">
        <f t="shared" si="13"/>
        <v>19</v>
      </c>
      <c r="P33" s="4"/>
      <c r="Q33" s="4" t="str">
        <f t="shared" si="19"/>
        <v>Достатній</v>
      </c>
    </row>
    <row r="34" spans="1:17">
      <c r="A34" s="7">
        <v>21</v>
      </c>
      <c r="B34" s="4"/>
      <c r="C34" s="7"/>
      <c r="D34" s="4"/>
      <c r="E34" s="7">
        <v>0</v>
      </c>
      <c r="F34" s="7" t="str">
        <f>IF(C34="ж",IF(E34&lt;=10.3,"5",IF(E34&lt;=11.15,"4",IF(E34&lt;=11.5,"3",IF(E34&lt;=12.3,"2")))),"0")</f>
        <v>0</v>
      </c>
      <c r="G34" s="7">
        <v>0</v>
      </c>
      <c r="H34" s="7" t="str">
        <f t="shared" si="15"/>
        <v>0</v>
      </c>
      <c r="I34" s="7">
        <v>0</v>
      </c>
      <c r="J34" s="7" t="str">
        <f t="shared" si="16"/>
        <v>0</v>
      </c>
      <c r="K34" s="7">
        <v>0</v>
      </c>
      <c r="L34" s="7" t="str">
        <f t="shared" si="17"/>
        <v>0</v>
      </c>
      <c r="M34" s="7">
        <v>0</v>
      </c>
      <c r="N34" s="7" t="str">
        <f t="shared" si="18"/>
        <v>0</v>
      </c>
      <c r="O34" s="7">
        <f t="shared" si="13"/>
        <v>0</v>
      </c>
      <c r="P34" s="4"/>
      <c r="Q34" s="4" t="str">
        <f t="shared" si="19"/>
        <v>0</v>
      </c>
    </row>
    <row r="35" spans="1:17">
      <c r="A35" s="7">
        <v>22</v>
      </c>
      <c r="B35" s="4"/>
      <c r="C35" s="7"/>
      <c r="D35" s="4"/>
      <c r="E35" s="7">
        <v>0</v>
      </c>
      <c r="F35" s="7" t="str">
        <f t="shared" si="14"/>
        <v>0</v>
      </c>
      <c r="G35" s="7">
        <v>0</v>
      </c>
      <c r="H35" s="7" t="str">
        <f t="shared" si="15"/>
        <v>0</v>
      </c>
      <c r="I35" s="7">
        <v>0</v>
      </c>
      <c r="J35" s="7" t="str">
        <f t="shared" si="16"/>
        <v>0</v>
      </c>
      <c r="K35" s="7">
        <v>0</v>
      </c>
      <c r="L35" s="7" t="str">
        <f t="shared" si="17"/>
        <v>0</v>
      </c>
      <c r="M35" s="7">
        <v>0</v>
      </c>
      <c r="N35" s="7" t="str">
        <f t="shared" si="18"/>
        <v>0</v>
      </c>
      <c r="O35" s="7">
        <f t="shared" si="13"/>
        <v>0</v>
      </c>
      <c r="P35" s="4"/>
      <c r="Q35" s="4" t="str">
        <f t="shared" si="19"/>
        <v>0</v>
      </c>
    </row>
    <row r="36" spans="1:17">
      <c r="A36" s="7">
        <v>23</v>
      </c>
      <c r="B36" s="4"/>
      <c r="C36" s="7"/>
      <c r="D36" s="4"/>
      <c r="E36" s="7">
        <v>0</v>
      </c>
      <c r="F36" s="7" t="str">
        <f t="shared" si="14"/>
        <v>0</v>
      </c>
      <c r="G36" s="7">
        <v>0</v>
      </c>
      <c r="H36" s="7" t="str">
        <f t="shared" si="15"/>
        <v>0</v>
      </c>
      <c r="I36" s="7">
        <v>0</v>
      </c>
      <c r="J36" s="7" t="str">
        <f t="shared" si="16"/>
        <v>0</v>
      </c>
      <c r="K36" s="7">
        <v>0</v>
      </c>
      <c r="L36" s="7" t="str">
        <f t="shared" si="17"/>
        <v>0</v>
      </c>
      <c r="M36" s="7">
        <v>0</v>
      </c>
      <c r="N36" s="7" t="str">
        <f t="shared" si="18"/>
        <v>0</v>
      </c>
      <c r="O36" s="7">
        <f t="shared" si="13"/>
        <v>0</v>
      </c>
      <c r="P36" s="4"/>
      <c r="Q36" s="4" t="str">
        <f t="shared" si="19"/>
        <v>0</v>
      </c>
    </row>
    <row r="37" spans="1:17">
      <c r="A37" s="7">
        <v>24</v>
      </c>
      <c r="B37" s="4"/>
      <c r="C37" s="7"/>
      <c r="D37" s="4"/>
      <c r="E37" s="7">
        <v>0</v>
      </c>
      <c r="F37" s="7" t="str">
        <f t="shared" si="14"/>
        <v>0</v>
      </c>
      <c r="G37" s="7">
        <v>0</v>
      </c>
      <c r="H37" s="7" t="str">
        <f t="shared" si="15"/>
        <v>0</v>
      </c>
      <c r="I37" s="7">
        <v>0</v>
      </c>
      <c r="J37" s="7" t="str">
        <f t="shared" si="16"/>
        <v>0</v>
      </c>
      <c r="K37" s="7">
        <v>0</v>
      </c>
      <c r="L37" s="7" t="str">
        <f t="shared" si="17"/>
        <v>0</v>
      </c>
      <c r="M37" s="7">
        <v>0</v>
      </c>
      <c r="N37" s="7" t="str">
        <f t="shared" si="18"/>
        <v>0</v>
      </c>
      <c r="O37" s="7">
        <f t="shared" si="13"/>
        <v>0</v>
      </c>
      <c r="P37" s="4"/>
      <c r="Q37" s="4" t="str">
        <f t="shared" si="19"/>
        <v>0</v>
      </c>
    </row>
    <row r="38" spans="1:17">
      <c r="A38" s="7">
        <v>25</v>
      </c>
      <c r="B38" s="4"/>
      <c r="C38" s="7"/>
      <c r="D38" s="4"/>
      <c r="E38" s="7">
        <v>0</v>
      </c>
      <c r="F38" s="7" t="str">
        <f t="shared" si="14"/>
        <v>0</v>
      </c>
      <c r="G38" s="7">
        <v>0</v>
      </c>
      <c r="H38" s="7" t="str">
        <f t="shared" si="15"/>
        <v>0</v>
      </c>
      <c r="I38" s="7">
        <v>0</v>
      </c>
      <c r="J38" s="7" t="str">
        <f t="shared" si="16"/>
        <v>0</v>
      </c>
      <c r="K38" s="7">
        <v>0</v>
      </c>
      <c r="L38" s="7" t="str">
        <f t="shared" si="17"/>
        <v>0</v>
      </c>
      <c r="M38" s="7">
        <v>0</v>
      </c>
      <c r="N38" s="7" t="str">
        <f t="shared" si="18"/>
        <v>0</v>
      </c>
      <c r="O38" s="7">
        <f t="shared" si="13"/>
        <v>0</v>
      </c>
      <c r="P38" s="4"/>
      <c r="Q38" s="4" t="str">
        <f t="shared" si="19"/>
        <v>0</v>
      </c>
    </row>
    <row r="39" spans="1:17">
      <c r="A39" s="7">
        <v>26</v>
      </c>
      <c r="B39" s="4"/>
      <c r="C39" s="7"/>
      <c r="D39" s="4"/>
      <c r="E39" s="7">
        <v>0</v>
      </c>
      <c r="F39" s="7" t="str">
        <f t="shared" si="14"/>
        <v>0</v>
      </c>
      <c r="G39" s="7">
        <v>0</v>
      </c>
      <c r="H39" s="7" t="str">
        <f t="shared" si="15"/>
        <v>0</v>
      </c>
      <c r="I39" s="7">
        <v>0</v>
      </c>
      <c r="J39" s="7" t="str">
        <f t="shared" si="16"/>
        <v>0</v>
      </c>
      <c r="K39" s="7">
        <v>0</v>
      </c>
      <c r="L39" s="7" t="str">
        <f t="shared" si="17"/>
        <v>0</v>
      </c>
      <c r="M39" s="7">
        <v>0</v>
      </c>
      <c r="N39" s="7" t="str">
        <f t="shared" si="18"/>
        <v>0</v>
      </c>
      <c r="O39" s="7">
        <f t="shared" si="13"/>
        <v>0</v>
      </c>
      <c r="P39" s="4"/>
      <c r="Q39" s="4" t="str">
        <f t="shared" si="19"/>
        <v>0</v>
      </c>
    </row>
    <row r="40" spans="1:17">
      <c r="A40" s="7">
        <v>27</v>
      </c>
      <c r="B40" s="4"/>
      <c r="C40" s="7"/>
      <c r="D40" s="4"/>
      <c r="E40" s="7">
        <v>0</v>
      </c>
      <c r="F40" s="7" t="str">
        <f t="shared" si="14"/>
        <v>0</v>
      </c>
      <c r="G40" s="7">
        <v>0</v>
      </c>
      <c r="H40" s="7" t="str">
        <f t="shared" si="15"/>
        <v>0</v>
      </c>
      <c r="I40" s="7">
        <v>0</v>
      </c>
      <c r="J40" s="7" t="str">
        <f t="shared" si="16"/>
        <v>0</v>
      </c>
      <c r="K40" s="7">
        <v>0</v>
      </c>
      <c r="L40" s="7" t="str">
        <f t="shared" si="17"/>
        <v>0</v>
      </c>
      <c r="M40" s="7">
        <v>0</v>
      </c>
      <c r="N40" s="7" t="str">
        <f t="shared" si="18"/>
        <v>0</v>
      </c>
      <c r="O40" s="7">
        <f t="shared" si="13"/>
        <v>0</v>
      </c>
      <c r="P40" s="4"/>
      <c r="Q40" s="4" t="str">
        <f t="shared" si="19"/>
        <v>0</v>
      </c>
    </row>
    <row r="41" spans="1:17">
      <c r="A41" s="7">
        <v>28</v>
      </c>
      <c r="B41" s="4"/>
      <c r="C41" s="7"/>
      <c r="D41" s="4"/>
      <c r="E41" s="7">
        <v>0</v>
      </c>
      <c r="F41" s="7" t="str">
        <f t="shared" si="14"/>
        <v>0</v>
      </c>
      <c r="G41" s="7">
        <v>0</v>
      </c>
      <c r="H41" s="7" t="str">
        <f t="shared" si="15"/>
        <v>0</v>
      </c>
      <c r="I41" s="7">
        <v>0</v>
      </c>
      <c r="J41" s="7" t="str">
        <f t="shared" si="16"/>
        <v>0</v>
      </c>
      <c r="K41" s="7">
        <v>0</v>
      </c>
      <c r="L41" s="7" t="str">
        <f t="shared" si="17"/>
        <v>0</v>
      </c>
      <c r="M41" s="7">
        <v>0</v>
      </c>
      <c r="N41" s="7" t="str">
        <f t="shared" si="18"/>
        <v>0</v>
      </c>
      <c r="O41" s="7">
        <f t="shared" si="13"/>
        <v>0</v>
      </c>
      <c r="P41" s="4"/>
      <c r="Q41" s="4" t="str">
        <f t="shared" si="19"/>
        <v>0</v>
      </c>
    </row>
    <row r="42" spans="1:17">
      <c r="A42" s="7">
        <v>29</v>
      </c>
      <c r="B42" s="4"/>
      <c r="C42" s="7"/>
      <c r="D42" s="4"/>
      <c r="E42" s="7">
        <v>0</v>
      </c>
      <c r="F42" s="7" t="str">
        <f t="shared" si="14"/>
        <v>0</v>
      </c>
      <c r="G42" s="7">
        <v>0</v>
      </c>
      <c r="H42" s="7" t="str">
        <f t="shared" si="15"/>
        <v>0</v>
      </c>
      <c r="I42" s="7">
        <v>0</v>
      </c>
      <c r="J42" s="7" t="str">
        <f t="shared" si="16"/>
        <v>0</v>
      </c>
      <c r="K42" s="7">
        <v>0</v>
      </c>
      <c r="L42" s="7" t="str">
        <f t="shared" si="17"/>
        <v>0</v>
      </c>
      <c r="M42" s="7">
        <v>0</v>
      </c>
      <c r="N42" s="7" t="str">
        <f t="shared" si="18"/>
        <v>0</v>
      </c>
      <c r="O42" s="7">
        <f t="shared" si="13"/>
        <v>0</v>
      </c>
      <c r="P42" s="4"/>
      <c r="Q42" s="4" t="str">
        <f t="shared" si="19"/>
        <v>0</v>
      </c>
    </row>
    <row r="43" spans="1:17">
      <c r="A43" s="7">
        <v>30</v>
      </c>
      <c r="B43" s="4"/>
      <c r="C43" s="7"/>
      <c r="D43" s="4"/>
      <c r="E43" s="7">
        <v>0</v>
      </c>
      <c r="F43" s="7" t="str">
        <f t="shared" si="14"/>
        <v>0</v>
      </c>
      <c r="G43" s="7">
        <v>0</v>
      </c>
      <c r="H43" s="7" t="str">
        <f t="shared" si="15"/>
        <v>0</v>
      </c>
      <c r="I43" s="7">
        <v>0</v>
      </c>
      <c r="J43" s="7" t="str">
        <f t="shared" si="16"/>
        <v>0</v>
      </c>
      <c r="K43" s="7">
        <v>0</v>
      </c>
      <c r="L43" s="7" t="str">
        <f t="shared" si="17"/>
        <v>0</v>
      </c>
      <c r="M43" s="7">
        <v>0</v>
      </c>
      <c r="N43" s="7" t="str">
        <f t="shared" si="18"/>
        <v>0</v>
      </c>
      <c r="O43" s="7">
        <f t="shared" si="13"/>
        <v>0</v>
      </c>
      <c r="P43" s="4"/>
      <c r="Q43" s="4" t="str">
        <f t="shared" si="19"/>
        <v>0</v>
      </c>
    </row>
    <row r="44" spans="1:17">
      <c r="E44" s="1"/>
      <c r="F44" s="1"/>
      <c r="G44" s="1"/>
      <c r="H44" s="1"/>
      <c r="I44" s="1"/>
      <c r="J44" s="1"/>
    </row>
    <row r="45" spans="1:17">
      <c r="B45" s="32" t="s">
        <v>40</v>
      </c>
      <c r="C45" s="33"/>
      <c r="D45" s="34"/>
      <c r="E45" s="7">
        <f>(E11+E12+E13+E14+E15+E16+E17+E18+E19+E20+E21+E22+E23+E24+E25)/P48</f>
        <v>12.814285714285715</v>
      </c>
      <c r="F45" s="7">
        <f>(F11+F12+F13+F14+F15+F16+F17+F18+F19+F20+F21+F22+F23+F24+F25)/P48</f>
        <v>3.5714285714285716</v>
      </c>
      <c r="G45" s="7" t="e">
        <f>(G11+#REF!+G13+G14+G15+G16+G17+G18+G19+G20+G21+G22+G23+G24+G25)/P48</f>
        <v>#REF!</v>
      </c>
      <c r="H45" s="7">
        <f>(H11+H12+H13+H14+H15+H16+H17+H18+H19+H20+H21+H22+H23+H24+H25)/P48</f>
        <v>4.5714285714285712</v>
      </c>
      <c r="I45" s="7">
        <f>(I11+I12+I13+I14+I15+I16+I17+I18+I19+I20+I21+I22+I23+I24+I25)/P48</f>
        <v>14.457142857142857</v>
      </c>
      <c r="J45" s="7">
        <f>(J11+J12+J13+J14+J15+J16+J17+J18+J19+J20+J21+J22+J23+J24+J25)/P48</f>
        <v>2.4285714285714284</v>
      </c>
      <c r="K45" s="7">
        <f>(K11+K12+K13+K14+K15+K16+K17+K18+K19+K20+K21+K22+K23+K24+K25)/P48</f>
        <v>9.4285714285714288</v>
      </c>
      <c r="L45" s="7">
        <f>(L11+L12+L13+L14+L15+L16+L17+L18+L19+L20+L21+L22+L23+L24+L25)/P48</f>
        <v>4</v>
      </c>
      <c r="M45" s="7">
        <f>(M11+M12+M13+M14+M15+M16+M17+M18+M19+M20+M21+M22+M23+M24+M25)/P48</f>
        <v>12.142857142857142</v>
      </c>
      <c r="N45" s="7">
        <f>(N11+N12+N13+N14+N15+N16+N17+N18+N19+N20+N21+N22+N23+N24+N25)/P48</f>
        <v>3.7142857142857144</v>
      </c>
      <c r="O45" s="7">
        <f>(O11+O12+O13+O15+O14+O16+O17+O18+O19+O21+O20+O22+O23+O24+O25)/P48</f>
        <v>18.285714285714285</v>
      </c>
    </row>
    <row r="46" spans="1:17">
      <c r="B46" s="32" t="s">
        <v>41</v>
      </c>
      <c r="C46" s="33"/>
      <c r="D46" s="34"/>
      <c r="E46" s="7">
        <f>(E29+E30+E31+E32+E33+E34+E35+E36+E37+E38+E39+E40+E41+E42+E43)/P49</f>
        <v>10.9</v>
      </c>
      <c r="F46" s="7">
        <f>(F29+F30+F31+F32+F33+F34+F35+F36+F37+F38+F39+F40+F41+F42+F43)/P49</f>
        <v>3.8</v>
      </c>
      <c r="G46" s="7">
        <f>(G29+G30+G31+G32+G33+G34+G35+G36+G37+G38+G39+G40+G41+G42+G43)/P49</f>
        <v>20</v>
      </c>
      <c r="H46" s="7">
        <f>(H29+H30+H31+H32+H33+H34+H35+H36+H37+H38+H39+H40+H41+H42+H43)/P49</f>
        <v>3</v>
      </c>
      <c r="I46" s="7">
        <f>(I29+I30+I31+I32+I33+I34+I35+I36+I37+I38+I39+I40+I41+I42+I43)/P49</f>
        <v>14.6</v>
      </c>
      <c r="J46" s="7">
        <f>(J29+J30+J31+J32+J33+J34+J35+J36+J37+J38+J39+J40+J41+J42+J43)/P49</f>
        <v>4.2</v>
      </c>
      <c r="K46" s="7">
        <f>(K29+K30+K31+K32+K33+K34+K35+K36+K37+K38+K39+K40+K41+K42+K43)/P49</f>
        <v>10.6</v>
      </c>
      <c r="L46" s="7">
        <f>(L29+L30+L31+L32+L33+L34+L35+L36+L37+L38+L39+L40+L41+L42+L43)/P49</f>
        <v>4</v>
      </c>
      <c r="M46" s="7">
        <f>(M29+M30+M31+M32+M33+M34+M35+M36+M37+M38+M39+M40+M42+M41+M43)/P49</f>
        <v>26</v>
      </c>
      <c r="N46" s="7">
        <f>(N29+N30+N31+N32+N33+N34+N35+N36+N37+N38+N39+N40+N41+N42+N43)/P49</f>
        <v>5</v>
      </c>
      <c r="O46" s="7">
        <f>(O29+O30+O31+O32+O33+O34+O35+O36+O37+O38+O39+O40+O41+O42+O43)/P49</f>
        <v>20</v>
      </c>
    </row>
    <row r="47" spans="1:17">
      <c r="E47" s="1"/>
      <c r="F47" s="1"/>
      <c r="G47" s="1"/>
      <c r="H47" s="1"/>
      <c r="I47" s="1"/>
      <c r="J47" s="1"/>
    </row>
    <row r="48" spans="1:17" s="10" customFormat="1" ht="30">
      <c r="B48" s="19" t="s">
        <v>28</v>
      </c>
      <c r="C48" s="20"/>
      <c r="D48" s="3"/>
      <c r="E48" s="6" t="s">
        <v>34</v>
      </c>
      <c r="F48" s="3"/>
      <c r="G48" s="6" t="s">
        <v>35</v>
      </c>
      <c r="H48" s="9"/>
      <c r="K48" s="11"/>
      <c r="L48" s="11"/>
      <c r="M48" s="21" t="s">
        <v>38</v>
      </c>
      <c r="N48" s="31"/>
      <c r="O48" s="22"/>
      <c r="P48" s="3">
        <f>COUNTIF(C11:C25,"ч")</f>
        <v>7</v>
      </c>
    </row>
    <row r="49" spans="2:17" s="10" customFormat="1">
      <c r="B49" s="19" t="s">
        <v>29</v>
      </c>
      <c r="C49" s="20"/>
      <c r="D49" s="3"/>
      <c r="E49" s="3"/>
      <c r="F49" s="3"/>
      <c r="G49" s="3"/>
      <c r="H49" s="9"/>
      <c r="K49" s="11"/>
      <c r="L49" s="11"/>
      <c r="M49" s="21" t="s">
        <v>39</v>
      </c>
      <c r="N49" s="31"/>
      <c r="O49" s="22"/>
      <c r="P49" s="3">
        <f>COUNTIF(C29:C43,"ж")</f>
        <v>5</v>
      </c>
    </row>
    <row r="50" spans="2:17" s="10" customFormat="1">
      <c r="B50" s="21" t="s">
        <v>30</v>
      </c>
      <c r="C50" s="22"/>
      <c r="D50" s="3"/>
      <c r="E50" s="3"/>
      <c r="F50" s="3"/>
      <c r="G50" s="3"/>
      <c r="H50" s="9"/>
      <c r="K50" s="11"/>
      <c r="L50" s="11"/>
      <c r="M50" s="11"/>
      <c r="N50" s="11"/>
      <c r="O50" s="11"/>
    </row>
    <row r="51" spans="2:17" s="10" customFormat="1">
      <c r="B51" s="21" t="s">
        <v>31</v>
      </c>
      <c r="C51" s="22"/>
      <c r="D51" s="3"/>
      <c r="E51" s="3"/>
      <c r="F51" s="3"/>
      <c r="G51" s="3"/>
      <c r="H51" s="9"/>
      <c r="K51" s="11"/>
      <c r="L51" s="11"/>
      <c r="M51" s="11"/>
      <c r="N51" s="11"/>
      <c r="O51" s="11"/>
    </row>
    <row r="52" spans="2:17" s="10" customFormat="1">
      <c r="B52" s="21" t="s">
        <v>32</v>
      </c>
      <c r="C52" s="22"/>
      <c r="D52" s="3"/>
      <c r="E52" s="3"/>
      <c r="F52" s="3"/>
      <c r="G52" s="3"/>
      <c r="H52" s="9"/>
      <c r="K52" s="11"/>
      <c r="L52" s="11"/>
      <c r="M52" s="11"/>
      <c r="N52" s="11"/>
      <c r="O52" s="11"/>
    </row>
    <row r="53" spans="2:17" s="10" customFormat="1">
      <c r="B53" s="21" t="s">
        <v>33</v>
      </c>
      <c r="C53" s="22"/>
      <c r="D53" s="3"/>
      <c r="E53" s="3"/>
      <c r="F53" s="3"/>
      <c r="G53" s="3"/>
      <c r="H53" s="9"/>
      <c r="K53" s="11"/>
      <c r="L53" s="11"/>
      <c r="M53" s="11"/>
      <c r="N53" s="11"/>
      <c r="O53" s="11"/>
    </row>
    <row r="54" spans="2:17">
      <c r="B54" s="5"/>
      <c r="C54" s="5"/>
      <c r="D54" s="5"/>
      <c r="E54" s="5"/>
      <c r="F54" s="5"/>
      <c r="G54" s="5"/>
      <c r="H54" s="5"/>
    </row>
    <row r="55" spans="2:17" ht="15" customHeight="1">
      <c r="B55" s="17" t="s">
        <v>21</v>
      </c>
      <c r="C55" s="17"/>
      <c r="D55" s="17"/>
      <c r="E55" s="17"/>
      <c r="G55" s="17" t="s">
        <v>22</v>
      </c>
      <c r="H55" s="17"/>
      <c r="J55" s="17" t="s">
        <v>24</v>
      </c>
      <c r="K55" s="17"/>
      <c r="L55" s="17"/>
      <c r="O55" s="17" t="s">
        <v>26</v>
      </c>
      <c r="P55" s="17"/>
      <c r="Q55" s="17"/>
    </row>
    <row r="56" spans="2:17">
      <c r="G56" s="17" t="s">
        <v>23</v>
      </c>
      <c r="H56" s="17"/>
      <c r="J56" s="17" t="s">
        <v>25</v>
      </c>
      <c r="K56" s="17"/>
      <c r="L56" s="17"/>
      <c r="O56" s="17" t="s">
        <v>27</v>
      </c>
      <c r="P56" s="17"/>
      <c r="Q56" s="17"/>
    </row>
    <row r="57" spans="2:17">
      <c r="B57" s="17" t="s">
        <v>17</v>
      </c>
      <c r="C57" s="17"/>
      <c r="D57" s="17"/>
      <c r="E57" s="17"/>
      <c r="F57" s="1" t="s">
        <v>18</v>
      </c>
      <c r="G57" s="1" t="s">
        <v>19</v>
      </c>
      <c r="H57">
        <v>20</v>
      </c>
      <c r="I57" t="s">
        <v>20</v>
      </c>
    </row>
  </sheetData>
  <mergeCells count="35">
    <mergeCell ref="G1:J1"/>
    <mergeCell ref="A8:A10"/>
    <mergeCell ref="B8:B10"/>
    <mergeCell ref="D8:D10"/>
    <mergeCell ref="E9:F9"/>
    <mergeCell ref="G9:H9"/>
    <mergeCell ref="I9:J9"/>
    <mergeCell ref="C8:C10"/>
    <mergeCell ref="B53:C53"/>
    <mergeCell ref="Q8:Q10"/>
    <mergeCell ref="M9:N9"/>
    <mergeCell ref="D2:O2"/>
    <mergeCell ref="D3:O3"/>
    <mergeCell ref="E8:N8"/>
    <mergeCell ref="K9:L9"/>
    <mergeCell ref="P8:P10"/>
    <mergeCell ref="G27:L27"/>
    <mergeCell ref="M48:O48"/>
    <mergeCell ref="O8:O10"/>
    <mergeCell ref="B48:C48"/>
    <mergeCell ref="B49:C49"/>
    <mergeCell ref="B50:C50"/>
    <mergeCell ref="B51:C51"/>
    <mergeCell ref="B52:C52"/>
    <mergeCell ref="M49:O49"/>
    <mergeCell ref="B45:D45"/>
    <mergeCell ref="B46:D46"/>
    <mergeCell ref="B55:E55"/>
    <mergeCell ref="O55:Q55"/>
    <mergeCell ref="O56:Q56"/>
    <mergeCell ref="J55:L55"/>
    <mergeCell ref="G55:H55"/>
    <mergeCell ref="B57:E57"/>
    <mergeCell ref="G56:H56"/>
    <mergeCell ref="J56:L56"/>
  </mergeCells>
  <phoneticPr fontId="3" type="noConversion"/>
  <printOptions horizontalCentered="1"/>
  <pageMargins left="0.47244094488188981" right="0.31496062992125984" top="0.74803149606299213" bottom="0.55118110236220474" header="0.31496062992125984" footer="0.23622047244094491"/>
  <pageSetup paperSize="9" orientation="landscape" horizontalDpi="180" verticalDpi="180" r:id="rId1"/>
  <headerFooter>
    <oddFooter>&amp;L&amp;"Calibri,курсив"&amp;9Файл: &amp;Z&amp;F Лист:&amp;A&amp;RСтор. &amp;P 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2017-10-06T07:12:21Z</cp:lastPrinted>
  <dcterms:created xsi:type="dcterms:W3CDTF">2006-09-28T05:33:49Z</dcterms:created>
  <dcterms:modified xsi:type="dcterms:W3CDTF">2017-10-06T07:14:29Z</dcterms:modified>
</cp:coreProperties>
</file>