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470" windowHeight="11070" tabRatio="715" activeTab="0"/>
  </bookViews>
  <sheets>
    <sheet name="сітка жін 16 " sheetId="1" r:id="rId1"/>
    <sheet name="сітка Чол 32" sheetId="2" r:id="rId2"/>
    <sheet name="реєстрація НПП" sheetId="3" r:id="rId3"/>
    <sheet name="результа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<sst xmlns="http://schemas.openxmlformats.org/spreadsheetml/2006/main" count="179" uniqueCount="121">
  <si>
    <t>№</t>
  </si>
  <si>
    <t>Суддя</t>
  </si>
  <si>
    <t>Теніс настільний</t>
  </si>
  <si>
    <t>1 тур</t>
  </si>
  <si>
    <t>2 тур</t>
  </si>
  <si>
    <t>3 тур</t>
  </si>
  <si>
    <t>4 тур</t>
  </si>
  <si>
    <t>Фінал</t>
  </si>
  <si>
    <t>3-4 місце</t>
  </si>
  <si>
    <t xml:space="preserve">W-переможець </t>
  </si>
  <si>
    <t xml:space="preserve">L-переможений </t>
  </si>
  <si>
    <t>W1</t>
  </si>
  <si>
    <t>W2</t>
  </si>
  <si>
    <t>W3</t>
  </si>
  <si>
    <t>W4</t>
  </si>
  <si>
    <t>W5</t>
  </si>
  <si>
    <t>W6</t>
  </si>
  <si>
    <t>W7</t>
  </si>
  <si>
    <t>W8</t>
  </si>
  <si>
    <t>L1</t>
  </si>
  <si>
    <t>L2</t>
  </si>
  <si>
    <t>L3</t>
  </si>
  <si>
    <t>L4</t>
  </si>
  <si>
    <t>L5</t>
  </si>
  <si>
    <t>L6</t>
  </si>
  <si>
    <t>L7</t>
  </si>
  <si>
    <t>L8</t>
  </si>
  <si>
    <t>W13</t>
  </si>
  <si>
    <t>L12</t>
  </si>
  <si>
    <t>W14</t>
  </si>
  <si>
    <t>L11</t>
  </si>
  <si>
    <t>W15</t>
  </si>
  <si>
    <t>L10</t>
  </si>
  <si>
    <t>W16</t>
  </si>
  <si>
    <t>L9</t>
  </si>
  <si>
    <t>W9</t>
  </si>
  <si>
    <t>W10</t>
  </si>
  <si>
    <t>W11</t>
  </si>
  <si>
    <t>W12</t>
  </si>
  <si>
    <t>W17</t>
  </si>
  <si>
    <t>W18</t>
  </si>
  <si>
    <t>W19</t>
  </si>
  <si>
    <t>W20</t>
  </si>
  <si>
    <t>L22</t>
  </si>
  <si>
    <t>W23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</si>
  <si>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</si>
  <si>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</si>
  <si>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</si>
  <si>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</si>
  <si>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</si>
  <si>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</si>
  <si>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</si>
  <si>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</si>
  <si>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</si>
  <si>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</si>
  <si>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 xml:space="preserve">L - переможений </t>
  </si>
  <si>
    <t>№
гри</t>
  </si>
  <si>
    <t>Резуль-
тат</t>
  </si>
  <si>
    <t>Прізвище, ім'я, по-батькові</t>
  </si>
  <si>
    <t>П. Чирва</t>
  </si>
  <si>
    <t>Протокол реєстрації учасників турніру</t>
  </si>
  <si>
    <t>Суддя                П.О. Чирва</t>
  </si>
  <si>
    <t xml:space="preserve">Кафедра, посада </t>
  </si>
  <si>
    <t>Несу особисту відповідальність за стан здоров'я</t>
  </si>
  <si>
    <t>Факуль-
тет/ННІ</t>
  </si>
  <si>
    <t xml:space="preserve">Головний суддя                </t>
  </si>
  <si>
    <t>29-та Спартакіада «Здоров’я» серед наукових, науково-педагогічних працівників і співробітників структурних підрозділів НУБіП України   2018-2019 навчального року</t>
  </si>
  <si>
    <t xml:space="preserve">29-та спартакіада "Здоров`я" серед наукових, науково-педагогічних працівників і співробітників 
</t>
  </si>
  <si>
    <t>структурних підрозділів НУБіП України 2018-2019 навчального року</t>
  </si>
  <si>
    <t>Т е н і с   н а с т і л ь н и й</t>
  </si>
  <si>
    <t>м. Київ, НУБіП України, навчальний корпус №9, ігрова зала</t>
  </si>
  <si>
    <t>С і т к а   з м а г а н ь    ( ч о л о в і к и )</t>
  </si>
  <si>
    <t>Сітка переможців</t>
  </si>
  <si>
    <t>6 тур</t>
  </si>
  <si>
    <t>7 тур</t>
  </si>
  <si>
    <t>[42]</t>
  </si>
  <si>
    <t>W61</t>
  </si>
  <si>
    <t>5 тур</t>
  </si>
  <si>
    <t>Сітка переможених</t>
  </si>
  <si>
    <t>L29</t>
  </si>
  <si>
    <t>L54</t>
  </si>
  <si>
    <t>L59</t>
  </si>
  <si>
    <t>L30</t>
  </si>
  <si>
    <t>L41</t>
  </si>
  <si>
    <t>L31</t>
  </si>
  <si>
    <t>To W59</t>
  </si>
  <si>
    <t>L32</t>
  </si>
  <si>
    <t>L42</t>
  </si>
  <si>
    <t>L25</t>
  </si>
  <si>
    <t>L53</t>
  </si>
  <si>
    <t>L26</t>
  </si>
  <si>
    <t>L43</t>
  </si>
  <si>
    <t>L13</t>
  </si>
  <si>
    <t>L14</t>
  </si>
  <si>
    <t>L15</t>
  </si>
  <si>
    <t>L16</t>
  </si>
  <si>
    <t>L44</t>
  </si>
  <si>
    <t>КД</t>
  </si>
  <si>
    <t>МТ</t>
  </si>
  <si>
    <t>Юрид.</t>
  </si>
  <si>
    <t>АМ</t>
  </si>
  <si>
    <t>ЗРБЕ</t>
  </si>
  <si>
    <t>Вет.</t>
  </si>
  <si>
    <t>ТВБ</t>
  </si>
  <si>
    <t>ЕАЕ</t>
  </si>
  <si>
    <t>ГП</t>
  </si>
  <si>
    <t>ХТУЯ</t>
  </si>
  <si>
    <t>ІТ</t>
  </si>
  <si>
    <t>Агро.</t>
  </si>
  <si>
    <t>ЛСПГ</t>
  </si>
  <si>
    <t>Екон.</t>
  </si>
  <si>
    <t>ЗВ</t>
  </si>
  <si>
    <t>Вет</t>
  </si>
  <si>
    <t>14.03.2019 р.</t>
  </si>
  <si>
    <r>
      <t xml:space="preserve">Розклад та результати ігор  </t>
    </r>
    <r>
      <rPr>
        <b/>
        <sz val="12"/>
        <rFont val="Arial"/>
        <family val="2"/>
      </rPr>
      <t xml:space="preserve"> Жінки</t>
    </r>
  </si>
  <si>
    <r>
      <t xml:space="preserve">29-та Спартакіада </t>
    </r>
    <r>
      <rPr>
        <b/>
        <sz val="12"/>
        <rFont val="Arial"/>
        <family val="2"/>
      </rPr>
      <t>«Здоров’я»</t>
    </r>
    <r>
      <rPr>
        <sz val="12"/>
        <rFont val="Arial"/>
        <family val="2"/>
      </rPr>
      <t xml:space="preserve"> серед наукових, науково-педагогічних працівників і співробітників структурних підрозділів НУБіП України   2018-2019 навчального року</t>
    </r>
  </si>
  <si>
    <t>Учасник  2</t>
  </si>
  <si>
    <t>Учасник  1</t>
  </si>
  <si>
    <r>
      <t xml:space="preserve">Сітка змагань з  </t>
    </r>
    <r>
      <rPr>
        <b/>
        <sz val="24"/>
        <rFont val="Arial"/>
        <family val="2"/>
      </rPr>
      <t>т е н і с у   н а с т і л ь н о г о</t>
    </r>
    <r>
      <rPr>
        <sz val="20"/>
        <rFont val="Arial"/>
        <family val="2"/>
      </rPr>
      <t xml:space="preserve">        </t>
    </r>
    <r>
      <rPr>
        <sz val="24"/>
        <rFont val="Arial"/>
        <family val="2"/>
      </rPr>
      <t>( жінки )</t>
    </r>
  </si>
  <si>
    <t>Номер учасника</t>
  </si>
  <si>
    <t>Порядковий номер гри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</si>
</sst>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</numFmts>
  <fonts count="66"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Tahoma"/>
      <family val="2"/>
    </font>
    <font>
      <sz val="20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23"/>
      <name val="Arial"/>
      <family val="2"/>
    </font>
    <font>
      <b/>
      <sz val="14"/>
      <color indexed="55"/>
      <name val="Arial"/>
      <family val="2"/>
    </font>
    <font>
      <b/>
      <sz val="14"/>
      <color indexed="56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8"/>
      <name val="Tahoma"/>
      <family val="2"/>
    </font>
    <font>
      <sz val="28"/>
      <color indexed="17"/>
      <name val="Arial"/>
      <family val="2"/>
    </font>
    <font>
      <sz val="16"/>
      <color indexed="17"/>
      <name val="Arial"/>
      <family val="2"/>
    </font>
    <font>
      <b/>
      <sz val="48"/>
      <color indexed="10"/>
      <name val="Calibri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20"/>
      <color indexed="8"/>
      <name val="Arial"/>
      <family val="2"/>
    </font>
    <font>
      <sz val="28"/>
      <color indexed="8"/>
      <name val="Arial"/>
      <family val="2"/>
    </font>
    <font>
      <b/>
      <sz val="48"/>
      <color indexed="8"/>
      <name val="Calibri"/>
      <family val="2"/>
    </font>
    <font>
      <sz val="16"/>
      <color indexed="8"/>
      <name val="Arial"/>
      <family val="2"/>
    </font>
    <font>
      <b/>
      <sz val="36"/>
      <color indexed="10"/>
      <name val="Arial"/>
      <family val="2"/>
    </font>
    <font>
      <sz val="24"/>
      <color indexed="16"/>
      <name val="Arial"/>
      <family val="2"/>
    </font>
    <font>
      <sz val="11"/>
      <color indexed="16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sz val="2"/>
      <color indexed="9"/>
      <name val="Arial"/>
      <family val="2"/>
    </font>
    <font>
      <sz val="6"/>
      <color indexed="55"/>
      <name val="Arial"/>
      <family val="2"/>
    </font>
    <font>
      <b/>
      <sz val="12"/>
      <color indexed="8"/>
      <name val="Arial"/>
      <family val="2"/>
    </font>
    <font>
      <sz val="24"/>
      <name val="Arial"/>
      <family val="2"/>
    </font>
    <font>
      <sz val="16"/>
      <color indexed="16"/>
      <name val="Arial"/>
      <family val="2"/>
    </font>
    <font>
      <b/>
      <sz val="14"/>
      <color indexed="16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6"/>
      <name val="Arial"/>
      <family val="2"/>
    </font>
    <font>
      <b/>
      <i/>
      <sz val="11"/>
      <color indexed="12"/>
      <name val="Arial"/>
      <family val="2"/>
    </font>
    <font>
      <b/>
      <sz val="11"/>
      <color indexed="16"/>
      <name val="Arial"/>
      <family val="2"/>
    </font>
    <font>
      <i/>
      <sz val="14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/>
      <right/>
      <top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 style="hair"/>
      <right/>
      <top style="hair"/>
      <bottom style="medium"/>
    </border>
    <border>
      <left style="hair"/>
      <right/>
      <top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/>
      <top style="hair"/>
      <bottom style="medium"/>
    </border>
    <border>
      <left/>
      <right/>
      <top style="medium"/>
      <bottom/>
    </border>
    <border>
      <left style="medium"/>
      <right style="hair"/>
      <top style="hair"/>
      <bottom style="medium"/>
    </border>
    <border>
      <left style="medium"/>
      <right style="hair"/>
      <top/>
      <bottom style="medium"/>
    </border>
    <border>
      <left/>
      <right style="hair"/>
      <top/>
      <bottom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Dashed"/>
    </border>
    <border>
      <left style="hair"/>
      <right>
        <color indexed="63"/>
      </right>
      <top style="hair"/>
      <bottom style="medium"/>
    </border>
    <border>
      <left/>
      <right>
        <color indexed="63"/>
      </right>
      <top style="medium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hair"/>
      <bottom style="medium"/>
    </border>
    <border>
      <left style="double"/>
      <right/>
      <top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24" borderId="0" xfId="53" applyFont="1" applyFill="1">
      <alignment/>
      <protection/>
    </xf>
    <xf numFmtId="0" fontId="2" fillId="0" borderId="0" xfId="53" applyFont="1">
      <alignment/>
      <protection/>
    </xf>
    <xf numFmtId="0" fontId="7" fillId="24" borderId="0" xfId="53" applyFont="1" applyFill="1" applyAlignment="1">
      <alignment horizontal="center" vertical="center"/>
      <protection/>
    </xf>
    <xf numFmtId="0" fontId="7" fillId="0" borderId="0" xfId="53" applyFont="1">
      <alignment/>
      <protection/>
    </xf>
    <xf numFmtId="0" fontId="2" fillId="24" borderId="0" xfId="53" applyFont="1" applyFill="1">
      <alignment/>
      <protection/>
    </xf>
    <xf numFmtId="0" fontId="7" fillId="24" borderId="0" xfId="53" applyFont="1" applyFill="1" applyAlignment="1">
      <alignment horizontal="right" vertical="center"/>
      <protection/>
    </xf>
    <xf numFmtId="0" fontId="7" fillId="24" borderId="0" xfId="0" applyFont="1" applyFill="1" applyAlignment="1">
      <alignment vertical="center"/>
    </xf>
    <xf numFmtId="0" fontId="2" fillId="24" borderId="0" xfId="53" applyFont="1" applyFill="1" applyBorder="1">
      <alignment/>
      <protection/>
    </xf>
    <xf numFmtId="0" fontId="7" fillId="24" borderId="0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4" fillId="24" borderId="0" xfId="53" applyFont="1" applyFill="1">
      <alignment/>
      <protection/>
    </xf>
    <xf numFmtId="0" fontId="8" fillId="24" borderId="0" xfId="53" applyFont="1" applyFill="1" applyAlignment="1">
      <alignment horizontal="center" vertical="center"/>
      <protection/>
    </xf>
    <xf numFmtId="0" fontId="4" fillId="24" borderId="0" xfId="53" applyFont="1" applyFill="1" applyBorder="1" applyAlignment="1">
      <alignment horizontal="center" vertical="center"/>
      <protection/>
    </xf>
    <xf numFmtId="0" fontId="9" fillId="24" borderId="0" xfId="53" applyFont="1" applyFill="1">
      <alignment/>
      <protection/>
    </xf>
    <xf numFmtId="0" fontId="8" fillId="24" borderId="0" xfId="53" applyFont="1" applyFill="1" applyBorder="1" applyAlignment="1">
      <alignment horizontal="center" vertical="center"/>
      <protection/>
    </xf>
    <xf numFmtId="0" fontId="10" fillId="24" borderId="0" xfId="53" applyFont="1" applyFill="1" applyAlignment="1">
      <alignment horizontal="center"/>
      <protection/>
    </xf>
    <xf numFmtId="0" fontId="10" fillId="24" borderId="10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 vertical="center"/>
      <protection/>
    </xf>
    <xf numFmtId="0" fontId="8" fillId="24" borderId="0" xfId="53" applyFont="1" applyFill="1" applyBorder="1" applyAlignment="1">
      <alignment horizontal="right"/>
      <protection/>
    </xf>
    <xf numFmtId="0" fontId="4" fillId="24" borderId="0" xfId="53" applyFont="1" applyFill="1" applyAlignment="1">
      <alignment horizontal="center" vertical="center"/>
      <protection/>
    </xf>
    <xf numFmtId="0" fontId="9" fillId="24" borderId="0" xfId="53" applyFont="1" applyFill="1" applyAlignment="1">
      <alignment horizontal="center"/>
      <protection/>
    </xf>
    <xf numFmtId="0" fontId="2" fillId="24" borderId="0" xfId="53" applyFont="1" applyFill="1" applyAlignment="1">
      <alignment horizontal="center" vertical="center"/>
      <protection/>
    </xf>
    <xf numFmtId="0" fontId="9" fillId="24" borderId="0" xfId="53" applyFont="1" applyFill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8" fillId="0" borderId="0" xfId="53" applyFont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7" fillId="24" borderId="0" xfId="53" applyNumberFormat="1" applyFont="1" applyFill="1" applyAlignment="1">
      <alignment horizontal="center"/>
      <protection/>
    </xf>
    <xf numFmtId="0" fontId="2" fillId="24" borderId="0" xfId="53" applyNumberFormat="1" applyFont="1" applyFill="1" applyAlignment="1">
      <alignment horizontal="center"/>
      <protection/>
    </xf>
    <xf numFmtId="12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8" fillId="24" borderId="11" xfId="53" applyFont="1" applyFill="1" applyBorder="1" applyAlignment="1">
      <alignment horizontal="center" vertical="center"/>
      <protection/>
    </xf>
    <xf numFmtId="0" fontId="12" fillId="24" borderId="0" xfId="53" applyFont="1" applyFill="1" applyBorder="1" applyAlignment="1">
      <alignment horizontal="right" vertical="center"/>
      <protection/>
    </xf>
    <xf numFmtId="49" fontId="9" fillId="24" borderId="10" xfId="53" applyNumberFormat="1" applyFont="1" applyFill="1" applyBorder="1" applyAlignment="1">
      <alignment horizontal="center"/>
      <protection/>
    </xf>
    <xf numFmtId="0" fontId="9" fillId="24" borderId="12" xfId="53" applyNumberFormat="1" applyFont="1" applyFill="1" applyBorder="1" applyAlignment="1">
      <alignment horizontal="center" vertical="center"/>
      <protection/>
    </xf>
    <xf numFmtId="1" fontId="9" fillId="24" borderId="13" xfId="53" applyNumberFormat="1" applyFont="1" applyFill="1" applyBorder="1" applyAlignment="1">
      <alignment horizontal="center"/>
      <protection/>
    </xf>
    <xf numFmtId="0" fontId="2" fillId="24" borderId="14" xfId="53" applyFont="1" applyFill="1" applyBorder="1" applyAlignment="1">
      <alignment horizontal="center" vertical="center"/>
      <protection/>
    </xf>
    <xf numFmtId="0" fontId="9" fillId="24" borderId="0" xfId="53" applyNumberFormat="1" applyFont="1" applyFill="1" applyAlignment="1">
      <alignment horizontal="center"/>
      <protection/>
    </xf>
    <xf numFmtId="0" fontId="9" fillId="24" borderId="14" xfId="53" applyFont="1" applyFill="1" applyBorder="1" applyAlignment="1">
      <alignment horizontal="center" vertical="center"/>
      <protection/>
    </xf>
    <xf numFmtId="0" fontId="9" fillId="24" borderId="15" xfId="53" applyNumberFormat="1" applyFont="1" applyFill="1" applyBorder="1" applyAlignment="1">
      <alignment horizontal="center" vertical="center"/>
      <protection/>
    </xf>
    <xf numFmtId="0" fontId="8" fillId="24" borderId="16" xfId="53" applyFont="1" applyFill="1" applyBorder="1" applyAlignment="1">
      <alignment horizontal="center" vertical="center"/>
      <protection/>
    </xf>
    <xf numFmtId="0" fontId="8" fillId="24" borderId="17" xfId="53" applyFont="1" applyFill="1" applyBorder="1" applyAlignment="1">
      <alignment horizontal="center" vertical="center"/>
      <protection/>
    </xf>
    <xf numFmtId="0" fontId="8" fillId="24" borderId="18" xfId="53" applyFont="1" applyFill="1" applyBorder="1" applyAlignment="1">
      <alignment horizontal="center" vertical="center"/>
      <protection/>
    </xf>
    <xf numFmtId="0" fontId="13" fillId="24" borderId="14" xfId="53" applyFont="1" applyFill="1" applyBorder="1" applyAlignment="1">
      <alignment horizontal="center"/>
      <protection/>
    </xf>
    <xf numFmtId="0" fontId="9" fillId="24" borderId="14" xfId="53" applyFont="1" applyFill="1" applyBorder="1" applyAlignment="1">
      <alignment horizontal="center"/>
      <protection/>
    </xf>
    <xf numFmtId="0" fontId="2" fillId="0" borderId="14" xfId="53" applyFont="1" applyBorder="1">
      <alignment/>
      <protection/>
    </xf>
    <xf numFmtId="0" fontId="9" fillId="24" borderId="10" xfId="53" applyNumberFormat="1" applyFont="1" applyFill="1" applyBorder="1" applyAlignment="1">
      <alignment horizontal="center"/>
      <protection/>
    </xf>
    <xf numFmtId="2" fontId="8" fillId="24" borderId="11" xfId="53" applyNumberFormat="1" applyFont="1" applyFill="1" applyBorder="1" applyAlignment="1">
      <alignment horizontal="center" vertical="center"/>
      <protection/>
    </xf>
    <xf numFmtId="1" fontId="9" fillId="24" borderId="13" xfId="53" applyNumberFormat="1" applyFont="1" applyFill="1" applyBorder="1" applyAlignment="1">
      <alignment horizontal="center" vertical="center"/>
      <protection/>
    </xf>
    <xf numFmtId="0" fontId="9" fillId="24" borderId="0" xfId="53" applyFont="1" applyFill="1" applyBorder="1">
      <alignment/>
      <protection/>
    </xf>
    <xf numFmtId="0" fontId="8" fillId="24" borderId="19" xfId="53" applyFont="1" applyFill="1" applyBorder="1" applyAlignment="1">
      <alignment horizontal="center" vertical="center"/>
      <protection/>
    </xf>
    <xf numFmtId="1" fontId="9" fillId="24" borderId="20" xfId="53" applyNumberFormat="1" applyFont="1" applyFill="1" applyBorder="1" applyAlignment="1">
      <alignment horizontal="center" vertical="center"/>
      <protection/>
    </xf>
    <xf numFmtId="0" fontId="9" fillId="24" borderId="21" xfId="53" applyFont="1" applyFill="1" applyBorder="1" applyAlignment="1">
      <alignment horizontal="center" vertical="center"/>
      <protection/>
    </xf>
    <xf numFmtId="0" fontId="2" fillId="24" borderId="14" xfId="53" applyFont="1" applyFill="1" applyBorder="1">
      <alignment/>
      <protection/>
    </xf>
    <xf numFmtId="0" fontId="9" fillId="24" borderId="0" xfId="53" applyFont="1" applyFill="1" applyBorder="1" applyAlignment="1">
      <alignment horizontal="center" vertical="center"/>
      <protection/>
    </xf>
    <xf numFmtId="1" fontId="9" fillId="24" borderId="15" xfId="53" applyNumberFormat="1" applyFont="1" applyFill="1" applyBorder="1" applyAlignment="1">
      <alignment horizontal="center" vertical="center"/>
      <protection/>
    </xf>
    <xf numFmtId="0" fontId="9" fillId="24" borderId="14" xfId="53" applyFont="1" applyFill="1" applyBorder="1">
      <alignment/>
      <protection/>
    </xf>
    <xf numFmtId="1" fontId="9" fillId="24" borderId="22" xfId="53" applyNumberFormat="1" applyFont="1" applyFill="1" applyBorder="1" applyAlignment="1">
      <alignment horizontal="center" vertical="center"/>
      <protection/>
    </xf>
    <xf numFmtId="0" fontId="4" fillId="24" borderId="16" xfId="53" applyFont="1" applyFill="1" applyBorder="1" applyAlignment="1">
      <alignment horizontal="center" vertical="center"/>
      <protection/>
    </xf>
    <xf numFmtId="0" fontId="13" fillId="24" borderId="10" xfId="53" applyFont="1" applyFill="1" applyBorder="1" applyAlignment="1">
      <alignment horizontal="center" vertical="center"/>
      <protection/>
    </xf>
    <xf numFmtId="0" fontId="9" fillId="24" borderId="0" xfId="53" applyFont="1" applyFill="1" applyBorder="1" applyAlignment="1">
      <alignment horizontal="center"/>
      <protection/>
    </xf>
    <xf numFmtId="0" fontId="2" fillId="24" borderId="16" xfId="53" applyFont="1" applyFill="1" applyBorder="1">
      <alignment/>
      <protection/>
    </xf>
    <xf numFmtId="0" fontId="2" fillId="24" borderId="10" xfId="53" applyFont="1" applyFill="1" applyBorder="1" applyAlignment="1">
      <alignment horizontal="center" vertical="center"/>
      <protection/>
    </xf>
    <xf numFmtId="0" fontId="8" fillId="24" borderId="23" xfId="53" applyFont="1" applyFill="1" applyBorder="1" applyAlignment="1">
      <alignment horizontal="center" vertical="center"/>
      <protection/>
    </xf>
    <xf numFmtId="0" fontId="9" fillId="24" borderId="24" xfId="53" applyFont="1" applyFill="1" applyBorder="1">
      <alignment/>
      <protection/>
    </xf>
    <xf numFmtId="0" fontId="9" fillId="24" borderId="20" xfId="53" applyNumberFormat="1" applyFont="1" applyFill="1" applyBorder="1" applyAlignment="1">
      <alignment horizontal="center" vertical="center"/>
      <protection/>
    </xf>
    <xf numFmtId="1" fontId="9" fillId="24" borderId="0" xfId="53" applyNumberFormat="1" applyFont="1" applyFill="1" applyBorder="1" applyAlignment="1">
      <alignment/>
      <protection/>
    </xf>
    <xf numFmtId="1" fontId="9" fillId="24" borderId="20" xfId="53" applyNumberFormat="1" applyFont="1" applyFill="1" applyBorder="1" applyAlignment="1">
      <alignment horizontal="center"/>
      <protection/>
    </xf>
    <xf numFmtId="0" fontId="2" fillId="24" borderId="0" xfId="53" applyFont="1" applyFill="1" applyAlignment="1">
      <alignment horizontal="left" vertical="center"/>
      <protection/>
    </xf>
    <xf numFmtId="0" fontId="2" fillId="24" borderId="0" xfId="53" applyFont="1" applyFill="1" applyAlignment="1">
      <alignment horizontal="left"/>
      <protection/>
    </xf>
    <xf numFmtId="0" fontId="1" fillId="24" borderId="0" xfId="53" applyFont="1" applyFill="1" applyAlignment="1">
      <alignment horizontal="center" vertical="center"/>
      <protection/>
    </xf>
    <xf numFmtId="0" fontId="7" fillId="24" borderId="0" xfId="0" applyFont="1" applyFill="1" applyAlignment="1">
      <alignment horizontal="left" vertical="center"/>
    </xf>
    <xf numFmtId="0" fontId="7" fillId="24" borderId="0" xfId="53" applyFont="1" applyFill="1" applyAlignment="1">
      <alignment horizontal="center"/>
      <protection/>
    </xf>
    <xf numFmtId="0" fontId="2" fillId="0" borderId="0" xfId="53" applyNumberFormat="1" applyFont="1" applyAlignment="1">
      <alignment horizont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/>
      <protection/>
    </xf>
    <xf numFmtId="0" fontId="6" fillId="24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53" applyFont="1" applyBorder="1" applyAlignment="1">
      <alignment/>
      <protection/>
    </xf>
    <xf numFmtId="0" fontId="1" fillId="0" borderId="0" xfId="53" applyFont="1" applyBorder="1" applyAlignment="1">
      <alignment horizontal="center" vertical="center"/>
      <protection/>
    </xf>
    <xf numFmtId="1" fontId="1" fillId="0" borderId="0" xfId="53" applyNumberFormat="1" applyFont="1" applyBorder="1" applyAlignment="1">
      <alignment horizontal="center" vertical="center"/>
      <protection/>
    </xf>
    <xf numFmtId="49" fontId="1" fillId="0" borderId="0" xfId="53" applyNumberFormat="1" applyFont="1" applyAlignment="1">
      <alignment horizontal="left"/>
      <protection/>
    </xf>
    <xf numFmtId="0" fontId="9" fillId="24" borderId="25" xfId="53" applyNumberFormat="1" applyFont="1" applyFill="1" applyBorder="1" applyAlignment="1">
      <alignment horizontal="center"/>
      <protection/>
    </xf>
    <xf numFmtId="0" fontId="2" fillId="25" borderId="11" xfId="0" applyFont="1" applyFill="1" applyBorder="1" applyAlignment="1">
      <alignment horizontal="center" vertical="center" wrapText="1"/>
    </xf>
    <xf numFmtId="0" fontId="9" fillId="24" borderId="20" xfId="53" applyNumberFormat="1" applyFont="1" applyFill="1" applyBorder="1" applyAlignment="1">
      <alignment horizontal="center"/>
      <protection/>
    </xf>
    <xf numFmtId="1" fontId="9" fillId="24" borderId="26" xfId="53" applyNumberFormat="1" applyFont="1" applyFill="1" applyBorder="1" applyAlignment="1">
      <alignment horizontal="center"/>
      <protection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53" applyFont="1" applyFill="1" applyBorder="1" applyAlignment="1">
      <alignment horizontal="center" vertical="center" wrapText="1"/>
      <protection/>
    </xf>
    <xf numFmtId="172" fontId="1" fillId="0" borderId="0" xfId="53" applyNumberFormat="1" applyFont="1" applyBorder="1" applyAlignment="1">
      <alignment horizontal="right" vertical="center"/>
      <protection/>
    </xf>
    <xf numFmtId="0" fontId="14" fillId="0" borderId="0" xfId="53" applyFont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 wrapText="1"/>
    </xf>
    <xf numFmtId="0" fontId="1" fillId="24" borderId="27" xfId="53" applyFont="1" applyFill="1" applyBorder="1" applyAlignment="1">
      <alignment horizontal="center"/>
      <protection/>
    </xf>
    <xf numFmtId="1" fontId="1" fillId="24" borderId="27" xfId="53" applyNumberFormat="1" applyFont="1" applyFill="1" applyBorder="1" applyAlignment="1">
      <alignment horizontal="center" vertical="center"/>
      <protection/>
    </xf>
    <xf numFmtId="0" fontId="2" fillId="24" borderId="27" xfId="0" applyFont="1" applyFill="1" applyBorder="1" applyAlignment="1">
      <alignment horizontal="center" vertical="center" wrapText="1"/>
    </xf>
    <xf numFmtId="0" fontId="14" fillId="24" borderId="27" xfId="53" applyFont="1" applyFill="1" applyBorder="1" applyAlignment="1">
      <alignment horizontal="center" vertical="center"/>
      <protection/>
    </xf>
    <xf numFmtId="0" fontId="14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1" fillId="24" borderId="0" xfId="0" applyFont="1" applyFill="1" applyAlignment="1">
      <alignment horizontal="right" vertical="center"/>
    </xf>
    <xf numFmtId="0" fontId="34" fillId="24" borderId="0" xfId="53" applyFont="1" applyFill="1" applyAlignment="1">
      <alignment horizontal="center" vertical="center"/>
      <protection/>
    </xf>
    <xf numFmtId="0" fontId="35" fillId="24" borderId="0" xfId="0" applyFont="1" applyFill="1" applyAlignment="1">
      <alignment horizontal="right" vertical="center"/>
    </xf>
    <xf numFmtId="0" fontId="2" fillId="24" borderId="28" xfId="53" applyFont="1" applyFill="1" applyBorder="1">
      <alignment/>
      <protection/>
    </xf>
    <xf numFmtId="0" fontId="2" fillId="24" borderId="0" xfId="53" applyFont="1" applyFill="1" applyBorder="1">
      <alignment/>
      <protection/>
    </xf>
    <xf numFmtId="0" fontId="38" fillId="0" borderId="0" xfId="52" applyFont="1" applyFill="1" applyBorder="1" applyAlignment="1">
      <alignment vertical="center"/>
      <protection/>
    </xf>
    <xf numFmtId="0" fontId="39" fillId="0" borderId="0" xfId="52" applyFont="1" applyFill="1" applyAlignment="1">
      <alignment vertical="center"/>
      <protection/>
    </xf>
    <xf numFmtId="0" fontId="41" fillId="0" borderId="0" xfId="52" applyFont="1" applyFill="1" applyBorder="1" applyAlignment="1">
      <alignment vertical="center"/>
      <protection/>
    </xf>
    <xf numFmtId="0" fontId="42" fillId="0" borderId="0" xfId="52" applyFont="1" applyFill="1" applyAlignment="1">
      <alignment vertical="center"/>
      <protection/>
    </xf>
    <xf numFmtId="0" fontId="43" fillId="0" borderId="0" xfId="52" applyFont="1" applyFill="1" applyBorder="1" applyAlignment="1">
      <alignment horizontal="left" vertical="center"/>
      <protection/>
    </xf>
    <xf numFmtId="0" fontId="44" fillId="0" borderId="0" xfId="52" applyFont="1" applyFill="1" applyBorder="1" applyAlignment="1">
      <alignment vertical="center"/>
      <protection/>
    </xf>
    <xf numFmtId="0" fontId="45" fillId="0" borderId="0" xfId="52" applyFont="1" applyFill="1" applyAlignment="1">
      <alignment horizontal="center"/>
      <protection/>
    </xf>
    <xf numFmtId="0" fontId="46" fillId="0" borderId="0" xfId="52" applyFont="1" applyFill="1" applyAlignment="1">
      <alignment vertical="center"/>
      <protection/>
    </xf>
    <xf numFmtId="0" fontId="48" fillId="0" borderId="0" xfId="52" applyFont="1" applyFill="1" applyAlignment="1">
      <alignment horizontal="left"/>
      <protection/>
    </xf>
    <xf numFmtId="0" fontId="48" fillId="0" borderId="0" xfId="52" applyFont="1" applyFill="1" applyAlignment="1">
      <alignment horizontal="left"/>
      <protection/>
    </xf>
    <xf numFmtId="0" fontId="48" fillId="0" borderId="0" xfId="52" applyFont="1" applyFill="1" applyAlignment="1">
      <alignment/>
      <protection/>
    </xf>
    <xf numFmtId="0" fontId="48" fillId="0" borderId="0" xfId="52" applyFont="1" applyFill="1" applyAlignment="1">
      <alignment horizontal="center"/>
      <protection/>
    </xf>
    <xf numFmtId="0" fontId="49" fillId="0" borderId="0" xfId="52" applyFont="1" applyFill="1">
      <alignment/>
      <protection/>
    </xf>
    <xf numFmtId="0" fontId="0" fillId="0" borderId="0" xfId="52" applyFill="1">
      <alignment/>
      <protection/>
    </xf>
    <xf numFmtId="0" fontId="14" fillId="0" borderId="0" xfId="52" applyFont="1" applyFill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50" fillId="0" borderId="0" xfId="52" applyFont="1" applyFill="1">
      <alignment/>
      <protection/>
    </xf>
    <xf numFmtId="0" fontId="14" fillId="0" borderId="11" xfId="52" applyFont="1" applyFill="1" applyBorder="1" applyAlignment="1">
      <alignment/>
      <protection/>
    </xf>
    <xf numFmtId="0" fontId="50" fillId="0" borderId="12" xfId="52" applyFont="1" applyFill="1" applyBorder="1" applyAlignment="1">
      <alignment horizontal="center"/>
      <protection/>
    </xf>
    <xf numFmtId="0" fontId="51" fillId="0" borderId="0" xfId="52" applyFont="1" applyFill="1">
      <alignment/>
      <protection/>
    </xf>
    <xf numFmtId="0" fontId="14" fillId="0" borderId="10" xfId="52" applyFont="1" applyFill="1" applyBorder="1">
      <alignment/>
      <protection/>
    </xf>
    <xf numFmtId="0" fontId="50" fillId="0" borderId="11" xfId="52" applyFont="1" applyFill="1" applyBorder="1" applyAlignment="1">
      <alignment/>
      <protection/>
    </xf>
    <xf numFmtId="0" fontId="50" fillId="0" borderId="0" xfId="52" applyFont="1" applyFill="1" applyAlignment="1">
      <alignment horizontal="center"/>
      <protection/>
    </xf>
    <xf numFmtId="0" fontId="50" fillId="0" borderId="13" xfId="52" applyFont="1" applyFill="1" applyBorder="1" applyAlignment="1">
      <alignment/>
      <protection/>
    </xf>
    <xf numFmtId="0" fontId="50" fillId="0" borderId="0" xfId="52" applyFont="1" applyFill="1" applyBorder="1">
      <alignment/>
      <protection/>
    </xf>
    <xf numFmtId="0" fontId="53" fillId="0" borderId="10" xfId="52" applyFont="1" applyFill="1" applyBorder="1" applyAlignment="1">
      <alignment horizontal="center"/>
      <protection/>
    </xf>
    <xf numFmtId="0" fontId="0" fillId="0" borderId="29" xfId="52" applyFill="1" applyBorder="1">
      <alignment/>
      <protection/>
    </xf>
    <xf numFmtId="0" fontId="0" fillId="0" borderId="11" xfId="52" applyFill="1" applyBorder="1">
      <alignment/>
      <protection/>
    </xf>
    <xf numFmtId="0" fontId="50" fillId="0" borderId="11" xfId="52" applyFont="1" applyFill="1" applyBorder="1">
      <alignment/>
      <protection/>
    </xf>
    <xf numFmtId="0" fontId="50" fillId="0" borderId="0" xfId="52" applyFont="1" applyFill="1" applyBorder="1" applyAlignment="1">
      <alignment/>
      <protection/>
    </xf>
    <xf numFmtId="0" fontId="50" fillId="0" borderId="14" xfId="52" applyFont="1" applyFill="1" applyBorder="1" applyAlignment="1">
      <alignment/>
      <protection/>
    </xf>
    <xf numFmtId="0" fontId="50" fillId="0" borderId="14" xfId="52" applyFont="1" applyFill="1" applyBorder="1" applyAlignment="1">
      <alignment horizontal="center"/>
      <protection/>
    </xf>
    <xf numFmtId="0" fontId="50" fillId="0" borderId="21" xfId="52" applyFont="1" applyFill="1" applyBorder="1" applyAlignment="1">
      <alignment/>
      <protection/>
    </xf>
    <xf numFmtId="0" fontId="54" fillId="0" borderId="0" xfId="52" applyFont="1" applyFill="1">
      <alignment/>
      <protection/>
    </xf>
    <xf numFmtId="0" fontId="14" fillId="0" borderId="0" xfId="52" applyFont="1" applyFill="1" applyBorder="1" applyAlignment="1">
      <alignment/>
      <protection/>
    </xf>
    <xf numFmtId="0" fontId="52" fillId="0" borderId="0" xfId="52" applyFont="1" applyFill="1" applyBorder="1" applyAlignment="1">
      <alignment horizontal="right"/>
      <protection/>
    </xf>
    <xf numFmtId="0" fontId="0" fillId="0" borderId="14" xfId="52" applyFill="1" applyBorder="1">
      <alignment/>
      <protection/>
    </xf>
    <xf numFmtId="0" fontId="0" fillId="0" borderId="10" xfId="52" applyFill="1" applyBorder="1">
      <alignment/>
      <protection/>
    </xf>
    <xf numFmtId="0" fontId="50" fillId="0" borderId="12" xfId="52" applyFont="1" applyFill="1" applyBorder="1" applyAlignment="1">
      <alignment/>
      <protection/>
    </xf>
    <xf numFmtId="0" fontId="50" fillId="0" borderId="18" xfId="52" applyFont="1" applyFill="1" applyBorder="1">
      <alignment/>
      <protection/>
    </xf>
    <xf numFmtId="0" fontId="50" fillId="0" borderId="29" xfId="52" applyFont="1" applyFill="1" applyBorder="1">
      <alignment/>
      <protection/>
    </xf>
    <xf numFmtId="0" fontId="53" fillId="0" borderId="14" xfId="52" applyFont="1" applyFill="1" applyBorder="1" applyAlignment="1">
      <alignment horizontal="center"/>
      <protection/>
    </xf>
    <xf numFmtId="0" fontId="0" fillId="0" borderId="0" xfId="52" applyFill="1" applyBorder="1">
      <alignment/>
      <protection/>
    </xf>
    <xf numFmtId="0" fontId="0" fillId="0" borderId="18" xfId="52" applyFill="1" applyBorder="1">
      <alignment/>
      <protection/>
    </xf>
    <xf numFmtId="0" fontId="50" fillId="0" borderId="21" xfId="52" applyFont="1" applyFill="1" applyBorder="1">
      <alignment/>
      <protection/>
    </xf>
    <xf numFmtId="0" fontId="50" fillId="0" borderId="13" xfId="52" applyFont="1" applyFill="1" applyBorder="1" applyAlignment="1">
      <alignment horizontal="center"/>
      <protection/>
    </xf>
    <xf numFmtId="0" fontId="50" fillId="0" borderId="0" xfId="52" applyFont="1" applyFill="1" applyAlignment="1">
      <alignment horizontal="right"/>
      <protection/>
    </xf>
    <xf numFmtId="0" fontId="50" fillId="0" borderId="0" xfId="52" applyFont="1" applyFill="1" applyBorder="1" applyAlignment="1">
      <alignment horizontal="center"/>
      <protection/>
    </xf>
    <xf numFmtId="0" fontId="53" fillId="0" borderId="0" xfId="52" applyFont="1" applyFill="1" applyBorder="1" applyAlignment="1">
      <alignment horizontal="center"/>
      <protection/>
    </xf>
    <xf numFmtId="0" fontId="50" fillId="0" borderId="0" xfId="52" applyFont="1" applyFill="1" applyBorder="1" applyAlignment="1">
      <alignment horizontal="right"/>
      <protection/>
    </xf>
    <xf numFmtId="0" fontId="14" fillId="0" borderId="14" xfId="52" applyFont="1" applyFill="1" applyBorder="1">
      <alignment/>
      <protection/>
    </xf>
    <xf numFmtId="0" fontId="51" fillId="0" borderId="0" xfId="52" applyFont="1" applyFill="1" applyAlignment="1">
      <alignment horizontal="right"/>
      <protection/>
    </xf>
    <xf numFmtId="0" fontId="50" fillId="0" borderId="14" xfId="52" applyFont="1" applyFill="1" applyBorder="1">
      <alignment/>
      <protection/>
    </xf>
    <xf numFmtId="0" fontId="50" fillId="0" borderId="10" xfId="52" applyFont="1" applyFill="1" applyBorder="1">
      <alignment/>
      <protection/>
    </xf>
    <xf numFmtId="0" fontId="50" fillId="0" borderId="10" xfId="52" applyFont="1" applyFill="1" applyBorder="1" applyAlignment="1">
      <alignment horizontal="center"/>
      <protection/>
    </xf>
    <xf numFmtId="0" fontId="50" fillId="0" borderId="11" xfId="52" applyFont="1" applyFill="1" applyBorder="1" applyAlignment="1">
      <alignment horizontal="left"/>
      <protection/>
    </xf>
    <xf numFmtId="0" fontId="50" fillId="0" borderId="0" xfId="52" applyFont="1" applyFill="1" applyBorder="1" applyAlignment="1">
      <alignment horizontal="left"/>
      <protection/>
    </xf>
    <xf numFmtId="0" fontId="50" fillId="0" borderId="21" xfId="52" applyFont="1" applyFill="1" applyBorder="1" applyAlignment="1">
      <alignment horizontal="center"/>
      <protection/>
    </xf>
    <xf numFmtId="0" fontId="50" fillId="0" borderId="30" xfId="52" applyFont="1" applyFill="1" applyBorder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0" fontId="56" fillId="0" borderId="11" xfId="52" applyFont="1" applyFill="1" applyBorder="1" applyAlignment="1">
      <alignment/>
      <protection/>
    </xf>
    <xf numFmtId="0" fontId="8" fillId="24" borderId="11" xfId="53" applyFont="1" applyFill="1" applyBorder="1" applyAlignment="1">
      <alignment horizontal="left" vertical="center"/>
      <protection/>
    </xf>
    <xf numFmtId="0" fontId="4" fillId="25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8" fillId="25" borderId="11" xfId="53" applyNumberFormat="1" applyFont="1" applyFill="1" applyBorder="1" applyAlignment="1">
      <alignment horizontal="left" vertical="center"/>
      <protection/>
    </xf>
    <xf numFmtId="0" fontId="8" fillId="24" borderId="11" xfId="53" applyNumberFormat="1" applyFont="1" applyFill="1" applyBorder="1" applyAlignment="1">
      <alignment horizontal="left" vertical="center"/>
      <protection/>
    </xf>
    <xf numFmtId="0" fontId="9" fillId="24" borderId="31" xfId="53" applyNumberFormat="1" applyFont="1" applyFill="1" applyBorder="1" applyAlignment="1">
      <alignment horizontal="center" vertical="center"/>
      <protection/>
    </xf>
    <xf numFmtId="0" fontId="2" fillId="24" borderId="32" xfId="53" applyFont="1" applyFill="1" applyBorder="1">
      <alignment/>
      <protection/>
    </xf>
    <xf numFmtId="0" fontId="9" fillId="24" borderId="0" xfId="53" applyFont="1" applyFill="1" applyBorder="1" applyAlignment="1">
      <alignment horizontal="center"/>
      <protection/>
    </xf>
    <xf numFmtId="1" fontId="9" fillId="24" borderId="31" xfId="53" applyNumberFormat="1" applyFont="1" applyFill="1" applyBorder="1" applyAlignment="1">
      <alignment horizontal="center" vertical="center"/>
      <protection/>
    </xf>
    <xf numFmtId="0" fontId="4" fillId="24" borderId="33" xfId="53" applyFont="1" applyFill="1" applyBorder="1" applyAlignment="1">
      <alignment horizontal="center" vertical="center"/>
      <protection/>
    </xf>
    <xf numFmtId="0" fontId="9" fillId="24" borderId="34" xfId="53" applyNumberFormat="1" applyFont="1" applyFill="1" applyBorder="1" applyAlignment="1">
      <alignment horizontal="center" vertical="center"/>
      <protection/>
    </xf>
    <xf numFmtId="0" fontId="8" fillId="24" borderId="35" xfId="53" applyFont="1" applyFill="1" applyBorder="1" applyAlignment="1">
      <alignment horizontal="center" vertical="center"/>
      <protection/>
    </xf>
    <xf numFmtId="1" fontId="9" fillId="24" borderId="34" xfId="53" applyNumberFormat="1" applyFont="1" applyFill="1" applyBorder="1" applyAlignment="1">
      <alignment horizontal="center" vertical="center"/>
      <protection/>
    </xf>
    <xf numFmtId="0" fontId="59" fillId="24" borderId="0" xfId="53" applyFont="1" applyFill="1">
      <alignment/>
      <protection/>
    </xf>
    <xf numFmtId="0" fontId="59" fillId="24" borderId="0" xfId="53" applyFont="1" applyFill="1" applyAlignment="1">
      <alignment horizontal="center"/>
      <protection/>
    </xf>
    <xf numFmtId="0" fontId="59" fillId="0" borderId="0" xfId="53" applyFont="1" applyAlignment="1">
      <alignment horizontal="center"/>
      <protection/>
    </xf>
    <xf numFmtId="0" fontId="59" fillId="0" borderId="0" xfId="53" applyFont="1">
      <alignment/>
      <protection/>
    </xf>
    <xf numFmtId="0" fontId="60" fillId="24" borderId="0" xfId="53" applyFont="1" applyFill="1" applyAlignment="1">
      <alignment horizontal="left"/>
      <protection/>
    </xf>
    <xf numFmtId="0" fontId="61" fillId="24" borderId="0" xfId="53" applyFont="1" applyFill="1" applyBorder="1" applyAlignment="1">
      <alignment horizontal="right" vertical="center"/>
      <protection/>
    </xf>
    <xf numFmtId="0" fontId="60" fillId="24" borderId="0" xfId="53" applyFont="1" applyFill="1" applyBorder="1" applyAlignment="1">
      <alignment horizontal="center"/>
      <protection/>
    </xf>
    <xf numFmtId="0" fontId="61" fillId="24" borderId="0" xfId="53" applyFont="1" applyFill="1" applyBorder="1" applyAlignment="1">
      <alignment horizontal="left" vertical="center"/>
      <protection/>
    </xf>
    <xf numFmtId="0" fontId="61" fillId="24" borderId="14" xfId="53" applyFont="1" applyFill="1" applyBorder="1" applyAlignment="1">
      <alignment horizontal="left" vertical="center"/>
      <protection/>
    </xf>
    <xf numFmtId="0" fontId="62" fillId="0" borderId="0" xfId="52" applyFont="1" applyFill="1">
      <alignment/>
      <protection/>
    </xf>
    <xf numFmtId="0" fontId="63" fillId="0" borderId="0" xfId="52" applyFont="1" applyFill="1">
      <alignment/>
      <protection/>
    </xf>
    <xf numFmtId="0" fontId="63" fillId="0" borderId="0" xfId="52" applyFont="1" applyFill="1" applyBorder="1" applyAlignment="1">
      <alignment horizontal="right"/>
      <protection/>
    </xf>
    <xf numFmtId="0" fontId="64" fillId="0" borderId="0" xfId="52" applyFont="1" applyFill="1">
      <alignment/>
      <protection/>
    </xf>
    <xf numFmtId="0" fontId="59" fillId="0" borderId="0" xfId="52" applyFont="1" applyFill="1">
      <alignment/>
      <protection/>
    </xf>
    <xf numFmtId="0" fontId="65" fillId="24" borderId="0" xfId="53" applyFont="1" applyFill="1" applyAlignment="1">
      <alignment horizontal="left"/>
      <protection/>
    </xf>
    <xf numFmtId="12" fontId="4" fillId="24" borderId="0" xfId="0" applyNumberFormat="1" applyFont="1" applyFill="1" applyAlignment="1">
      <alignment horizontal="center" vertical="center"/>
    </xf>
    <xf numFmtId="0" fontId="61" fillId="24" borderId="36" xfId="53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wrapText="1"/>
    </xf>
    <xf numFmtId="0" fontId="58" fillId="24" borderId="0" xfId="53" applyFont="1" applyFill="1" applyAlignment="1">
      <alignment horizontal="center" textRotation="90"/>
      <protection/>
    </xf>
    <xf numFmtId="0" fontId="38" fillId="0" borderId="0" xfId="52" applyFont="1" applyFill="1" applyBorder="1" applyAlignment="1">
      <alignment horizontal="center" vertical="center" wrapText="1"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40" fillId="0" borderId="0" xfId="52" applyFont="1" applyFill="1" applyAlignment="1">
      <alignment horizontal="center"/>
      <protection/>
    </xf>
    <xf numFmtId="0" fontId="47" fillId="0" borderId="0" xfId="52" applyFont="1" applyFill="1" applyBorder="1" applyAlignment="1">
      <alignment horizontal="center" vertical="center"/>
      <protection/>
    </xf>
    <xf numFmtId="14" fontId="43" fillId="0" borderId="0" xfId="52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7" xfId="53" applyFont="1" applyFill="1" applyBorder="1" applyAlignment="1">
      <alignment horizontal="center" vertical="center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59;&#1041;&#1110;&#1055;\_&#1057;&#1087;&#1086;&#1088;&#1090;\_&#1057;&#1087;&#1072;&#1088;&#1090;&#1072;&#1082;&#1110;&#1072;&#1076;&#1080;%20&#1053;&#1059;&#1041;&#1110;&#1055;&#1059;\_2016-17\2016.11.09-11%20&#1044;&#1077;&#1089;&#1103;&#1090;&#1080;&#1073;&#1086;&#1088;&#1089;&#1090;&#1074;&#1086;%20&#1044;&#1077;&#1085;&#1100;%20&#1089;&#1090;&#1091;&#1076;&#1077;&#1085;&#1090;&#1072;\07%20&#1096;&#1072;&#1093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ий протокол"/>
      <sheetName val="Сітка змагань"/>
      <sheetName val="Протокол змагань"/>
      <sheetName val="Розклад+рез-т "/>
      <sheetName val="список учасників"/>
    </sheetNames>
    <sheetDataSet>
      <sheetData sheetId="2">
        <row r="14">
          <cell r="G14" t="str">
            <v>-</v>
          </cell>
        </row>
        <row r="23">
          <cell r="D23" t="str">
            <v>-</v>
          </cell>
          <cell r="E23" t="str">
            <v>-</v>
          </cell>
        </row>
        <row r="28">
          <cell r="D2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60" zoomScaleNormal="60" zoomScalePageLayoutView="0" workbookViewId="0" topLeftCell="A1">
      <selection activeCell="H41" sqref="H41"/>
    </sheetView>
  </sheetViews>
  <sheetFormatPr defaultColWidth="9.140625" defaultRowHeight="15"/>
  <cols>
    <col min="1" max="1" width="5.421875" style="200" customWidth="1"/>
    <col min="2" max="2" width="20.57421875" style="22" customWidth="1"/>
    <col min="3" max="3" width="8.421875" style="81" customWidth="1"/>
    <col min="4" max="4" width="16.00390625" style="22" customWidth="1"/>
    <col min="5" max="5" width="8.421875" style="82" customWidth="1"/>
    <col min="6" max="6" width="16.00390625" style="22" customWidth="1"/>
    <col min="7" max="7" width="8.421875" style="6" customWidth="1"/>
    <col min="8" max="8" width="17.140625" style="22" customWidth="1"/>
    <col min="9" max="9" width="8.421875" style="6" customWidth="1"/>
    <col min="10" max="10" width="8.421875" style="22" customWidth="1"/>
    <col min="11" max="11" width="16.421875" style="6" customWidth="1"/>
    <col min="12" max="12" width="8.421875" style="22" customWidth="1"/>
    <col min="13" max="13" width="16.00390625" style="6" customWidth="1"/>
    <col min="14" max="14" width="8.421875" style="6" customWidth="1"/>
    <col min="15" max="15" width="17.57421875" style="6" customWidth="1"/>
    <col min="16" max="16" width="8.421875" style="6" customWidth="1"/>
    <col min="17" max="17" width="18.00390625" style="6" customWidth="1"/>
    <col min="18" max="18" width="8.421875" style="6" customWidth="1"/>
    <col min="19" max="19" width="17.140625" style="6" customWidth="1"/>
    <col min="20" max="16384" width="9.140625" style="6" customWidth="1"/>
  </cols>
  <sheetData>
    <row r="1" spans="1:19" s="8" customFormat="1" ht="65.25" customHeight="1">
      <c r="A1" s="215" t="s">
        <v>119</v>
      </c>
      <c r="B1" s="214" t="s">
        <v>66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s="8" customFormat="1" ht="16.5" customHeight="1">
      <c r="A2" s="215"/>
      <c r="B2" s="7"/>
      <c r="C2" s="34"/>
      <c r="D2" s="79"/>
      <c r="E2" s="80"/>
      <c r="F2" s="5"/>
      <c r="G2" s="5"/>
      <c r="H2" s="10"/>
      <c r="I2" s="11"/>
      <c r="J2" s="11"/>
      <c r="K2" s="11"/>
      <c r="L2" s="11"/>
      <c r="M2" s="11"/>
      <c r="N2" s="5"/>
      <c r="O2" s="5"/>
      <c r="P2" s="5"/>
      <c r="Q2" s="13"/>
      <c r="R2" s="5"/>
      <c r="S2" s="119" t="s">
        <v>113</v>
      </c>
    </row>
    <row r="3" spans="1:19" s="8" customFormat="1" ht="28.5" customHeight="1">
      <c r="A3" s="215"/>
      <c r="B3" s="118" t="s">
        <v>3</v>
      </c>
      <c r="C3" s="34"/>
      <c r="D3" s="7"/>
      <c r="E3" s="7"/>
      <c r="F3" s="10"/>
      <c r="G3" s="7"/>
      <c r="H3" s="10"/>
      <c r="I3" s="5"/>
      <c r="J3" s="11"/>
      <c r="K3" s="87" t="s">
        <v>118</v>
      </c>
      <c r="L3" s="11"/>
      <c r="M3" s="11"/>
      <c r="N3" s="5"/>
      <c r="O3" s="7"/>
      <c r="P3" s="13"/>
      <c r="Q3" s="13"/>
      <c r="R3" s="13"/>
      <c r="S3" s="13"/>
    </row>
    <row r="4" spans="1:19" ht="20.25" customHeight="1">
      <c r="A4" s="215"/>
      <c r="C4" s="35"/>
      <c r="D4" s="24" t="s">
        <v>4</v>
      </c>
      <c r="E4" s="26"/>
      <c r="F4" s="9"/>
      <c r="G4" s="24"/>
      <c r="H4" s="36"/>
      <c r="I4" s="9"/>
      <c r="J4" s="9"/>
      <c r="K4" s="37"/>
      <c r="L4" s="38"/>
      <c r="M4" s="9"/>
      <c r="N4" s="9"/>
      <c r="O4" s="9"/>
      <c r="P4" s="12"/>
      <c r="Q4" s="9"/>
      <c r="R4" s="12"/>
      <c r="S4" s="9"/>
    </row>
    <row r="5" spans="1:19" ht="24" customHeight="1" thickBot="1">
      <c r="A5" s="197">
        <f>IF($N$38=TRUE,1,"")</f>
        <v>1</v>
      </c>
      <c r="B5" s="184" t="s">
        <v>97</v>
      </c>
      <c r="C5" s="43"/>
      <c r="D5" s="19"/>
      <c r="E5" s="26"/>
      <c r="F5" s="36">
        <v>0.25</v>
      </c>
      <c r="G5" s="9"/>
      <c r="H5" s="24"/>
      <c r="I5" s="9"/>
      <c r="J5" s="16"/>
      <c r="K5" s="9"/>
      <c r="L5" s="17"/>
      <c r="M5" s="36">
        <v>0.25</v>
      </c>
      <c r="N5" s="9"/>
      <c r="O5" s="17" t="s">
        <v>6</v>
      </c>
      <c r="P5" s="12"/>
      <c r="Q5" s="24" t="s">
        <v>5</v>
      </c>
      <c r="R5" s="9"/>
      <c r="S5" s="24" t="s">
        <v>4</v>
      </c>
    </row>
    <row r="6" spans="1:18" ht="24" customHeight="1" thickBot="1">
      <c r="A6" s="197"/>
      <c r="B6" s="202">
        <f>IF($N$37=TRUE,B2+1,"")</f>
        <v>1</v>
      </c>
      <c r="C6" s="41"/>
      <c r="D6" s="94"/>
      <c r="E6" s="42" t="str">
        <f>'[1]Протокол змагань'!G14</f>
        <v>-</v>
      </c>
      <c r="F6" s="16"/>
      <c r="G6" s="16"/>
      <c r="H6" s="16"/>
      <c r="I6" s="18"/>
      <c r="J6" s="16"/>
      <c r="K6" s="25"/>
      <c r="L6" s="19"/>
      <c r="M6" s="12"/>
      <c r="N6" s="12"/>
      <c r="O6" s="12"/>
      <c r="P6" s="12"/>
      <c r="Q6" s="12"/>
      <c r="R6" s="9"/>
    </row>
    <row r="7" spans="1:19" ht="24" customHeight="1" thickBot="1">
      <c r="A7" s="197">
        <f>IF($N$38=TRUE,16,"")</f>
        <v>16</v>
      </c>
      <c r="B7" s="183" t="s">
        <v>98</v>
      </c>
      <c r="C7" s="43"/>
      <c r="D7" s="20" t="str">
        <f>IF($N$38=TRUE,"W1","")</f>
        <v>W1</v>
      </c>
      <c r="E7" s="44"/>
      <c r="F7" s="19"/>
      <c r="G7" s="19"/>
      <c r="H7" s="19"/>
      <c r="I7" s="18"/>
      <c r="J7" s="16"/>
      <c r="K7" s="25"/>
      <c r="L7" s="19"/>
      <c r="M7" s="12"/>
      <c r="N7" s="12"/>
      <c r="O7" s="12"/>
      <c r="P7" s="12"/>
      <c r="Q7" s="12"/>
      <c r="R7" s="42"/>
      <c r="S7" s="39"/>
    </row>
    <row r="8" spans="1:19" ht="24" customHeight="1" thickBot="1">
      <c r="A8" s="197"/>
      <c r="B8" s="16"/>
      <c r="C8" s="45"/>
      <c r="D8" s="202">
        <f>IF($N$37=TRUE,$B$34+1,"")</f>
        <v>9</v>
      </c>
      <c r="E8" s="46"/>
      <c r="F8" s="39"/>
      <c r="G8" s="47"/>
      <c r="H8" s="48"/>
      <c r="I8" s="212">
        <v>0.5</v>
      </c>
      <c r="J8" s="212"/>
      <c r="K8" s="25"/>
      <c r="L8" s="47"/>
      <c r="M8" s="49"/>
      <c r="N8" s="12"/>
      <c r="O8" s="12"/>
      <c r="P8" s="42"/>
      <c r="Q8" s="50"/>
      <c r="S8" s="20" t="str">
        <f>IF($N$38=TRUE,"L1","")</f>
        <v>L1</v>
      </c>
    </row>
    <row r="9" spans="1:19" ht="24" customHeight="1" thickBot="1">
      <c r="A9" s="197">
        <f>IF($N$38=TRUE,8,"")</f>
        <v>8</v>
      </c>
      <c r="B9" s="185" t="s">
        <v>99</v>
      </c>
      <c r="C9" s="95"/>
      <c r="D9" s="48"/>
      <c r="E9" s="46"/>
      <c r="F9" s="20" t="str">
        <f>IF($N$38=TRUE,"W9","")</f>
        <v>W9</v>
      </c>
      <c r="G9" s="51"/>
      <c r="H9" s="16"/>
      <c r="I9" s="18"/>
      <c r="J9" s="16"/>
      <c r="K9" s="52"/>
      <c r="L9" s="19"/>
      <c r="M9" s="20" t="str">
        <f>IF($N$38=TRUE,"L22","")</f>
        <v>L22</v>
      </c>
      <c r="N9" s="12"/>
      <c r="O9" s="53"/>
      <c r="P9" s="12"/>
      <c r="Q9" s="21" t="str">
        <f>IF($N$38=TRUE,"W13","")</f>
        <v>W13</v>
      </c>
      <c r="R9" s="12"/>
      <c r="S9" s="204">
        <f>IF($N$37=TRUE,D32+1,"")</f>
        <v>13</v>
      </c>
    </row>
    <row r="10" spans="1:19" ht="24" customHeight="1" thickBot="1">
      <c r="A10" s="197"/>
      <c r="B10" s="202">
        <f>IF($N$37=TRUE,B6+1,"")</f>
        <v>2</v>
      </c>
      <c r="C10" s="54"/>
      <c r="D10" s="55"/>
      <c r="E10" s="56"/>
      <c r="F10" s="16"/>
      <c r="G10" s="52"/>
      <c r="H10" s="16"/>
      <c r="I10" s="18"/>
      <c r="J10" s="16"/>
      <c r="K10" s="52"/>
      <c r="L10" s="19"/>
      <c r="M10" s="57"/>
      <c r="N10" s="42"/>
      <c r="O10" s="58" t="str">
        <f>'[1]Протокол змагань'!D28</f>
        <v>-</v>
      </c>
      <c r="P10" s="12"/>
      <c r="Q10" s="205">
        <f>IF($N$37=TRUE,S32+1,"")</f>
        <v>17</v>
      </c>
      <c r="R10" s="59"/>
      <c r="S10" s="49"/>
    </row>
    <row r="11" spans="1:19" ht="24" customHeight="1" thickBot="1">
      <c r="A11" s="197">
        <f>IF($N$38=TRUE,9,"")</f>
        <v>9</v>
      </c>
      <c r="B11" s="186" t="s">
        <v>100</v>
      </c>
      <c r="C11" s="96"/>
      <c r="D11" s="20" t="str">
        <f>IF($N$38=TRUE,"W2","")</f>
        <v>W2</v>
      </c>
      <c r="E11" s="43"/>
      <c r="F11" s="24"/>
      <c r="G11" s="52"/>
      <c r="H11" s="16"/>
      <c r="I11" s="213">
        <f>IF($N$37=TRUE,M27+1,"")</f>
        <v>27</v>
      </c>
      <c r="J11" s="213"/>
      <c r="K11" s="61"/>
      <c r="L11" s="19"/>
      <c r="M11" s="205">
        <f>IF($N$37=TRUE,O29+1,"")</f>
        <v>25</v>
      </c>
      <c r="N11" s="12"/>
      <c r="O11" s="21" t="str">
        <f>IF($N$38=TRUE,"W17","")</f>
        <v>W17</v>
      </c>
      <c r="P11" s="12"/>
      <c r="Q11" s="12"/>
      <c r="R11" s="12"/>
      <c r="S11" s="20" t="str">
        <f>IF($N$38=TRUE,"L2","")</f>
        <v>L2</v>
      </c>
    </row>
    <row r="12" spans="1:19" ht="24" customHeight="1" thickBot="1">
      <c r="A12" s="197"/>
      <c r="B12" s="19"/>
      <c r="C12" s="45"/>
      <c r="D12" s="19"/>
      <c r="E12" s="62"/>
      <c r="F12" s="202">
        <f>IF($N$37=TRUE,Q33+1,"")</f>
        <v>21</v>
      </c>
      <c r="G12" s="52"/>
      <c r="H12" s="39"/>
      <c r="I12" s="47"/>
      <c r="J12" s="63"/>
      <c r="K12" s="58"/>
      <c r="L12" s="19"/>
      <c r="M12" s="64"/>
      <c r="N12" s="12"/>
      <c r="O12" s="61"/>
      <c r="P12" s="65"/>
      <c r="Q12" s="39"/>
      <c r="R12" s="12"/>
      <c r="S12" s="12"/>
    </row>
    <row r="13" spans="1:19" ht="24" customHeight="1" thickBot="1">
      <c r="A13" s="197">
        <f>IF($N$38=TRUE,5,"")</f>
        <v>5</v>
      </c>
      <c r="B13" s="184" t="s">
        <v>101</v>
      </c>
      <c r="C13" s="93"/>
      <c r="D13" s="19"/>
      <c r="E13" s="62"/>
      <c r="F13" s="24"/>
      <c r="G13" s="52"/>
      <c r="H13" s="20" t="str">
        <f>IF($N$38=TRUE,"W21","")</f>
        <v>W21</v>
      </c>
      <c r="I13" s="12"/>
      <c r="J13" s="17"/>
      <c r="K13" s="21" t="str">
        <f>IF($N$38=TRUE,"W25","")</f>
        <v>W25</v>
      </c>
      <c r="L13" s="19"/>
      <c r="M13" s="64"/>
      <c r="N13" s="12"/>
      <c r="O13" s="204">
        <f>IF($N$37=TRUE,F28+1,"")</f>
        <v>23</v>
      </c>
      <c r="P13" s="12"/>
      <c r="Q13" s="20" t="str">
        <f>IF($N$38=TRUE,"L12","")</f>
        <v>L12</v>
      </c>
      <c r="R13" s="9"/>
      <c r="S13" s="9"/>
    </row>
    <row r="14" spans="1:19" ht="24" customHeight="1" thickBot="1">
      <c r="A14" s="197"/>
      <c r="B14" s="202">
        <f>IF($N$37=TRUE,B10+1,"")</f>
        <v>3</v>
      </c>
      <c r="C14" s="54"/>
      <c r="D14" s="39"/>
      <c r="E14" s="63"/>
      <c r="F14" s="66"/>
      <c r="G14" s="61"/>
      <c r="H14" s="24"/>
      <c r="I14" s="12"/>
      <c r="J14" s="19"/>
      <c r="K14" s="61"/>
      <c r="L14" s="63"/>
      <c r="M14" s="58"/>
      <c r="N14" s="12"/>
      <c r="O14" s="12"/>
      <c r="P14" s="12"/>
      <c r="Q14" s="12"/>
      <c r="R14" s="42"/>
      <c r="S14" s="49"/>
    </row>
    <row r="15" spans="1:19" ht="24" customHeight="1" thickBot="1">
      <c r="A15" s="197">
        <f>IF($N$38=TRUE,12,"")</f>
        <v>12</v>
      </c>
      <c r="B15" s="187" t="s">
        <v>102</v>
      </c>
      <c r="C15" s="96"/>
      <c r="D15" s="20" t="str">
        <f>IF($N$38=TRUE,"W3","")</f>
        <v>W3</v>
      </c>
      <c r="E15" s="67"/>
      <c r="F15" s="16"/>
      <c r="G15" s="52"/>
      <c r="H15" s="16"/>
      <c r="I15" s="68"/>
      <c r="J15" s="16"/>
      <c r="K15" s="12"/>
      <c r="L15" s="19"/>
      <c r="M15" s="21" t="str">
        <f>IF($N$38=TRUE,"W23","")</f>
        <v>W23</v>
      </c>
      <c r="N15" s="12"/>
      <c r="O15" s="12"/>
      <c r="P15" s="42"/>
      <c r="Q15" s="50" t="str">
        <f>'[1]Протокол змагань'!D23</f>
        <v>-</v>
      </c>
      <c r="S15" s="20" t="str">
        <f>IF($N$38=TRUE,"L3","")</f>
        <v>L3</v>
      </c>
    </row>
    <row r="16" spans="1:19" ht="24" customHeight="1" thickBot="1">
      <c r="A16" s="197"/>
      <c r="B16" s="16"/>
      <c r="C16" s="45"/>
      <c r="D16" s="202">
        <f>IF($N$37=TRUE,D8+1,"")</f>
        <v>10</v>
      </c>
      <c r="E16" s="44"/>
      <c r="F16" s="39"/>
      <c r="G16" s="56"/>
      <c r="H16" s="16"/>
      <c r="I16" s="68"/>
      <c r="J16" s="16"/>
      <c r="K16" s="12"/>
      <c r="L16" s="19"/>
      <c r="M16" s="64"/>
      <c r="N16" s="12"/>
      <c r="O16" s="61"/>
      <c r="P16" s="12"/>
      <c r="Q16" s="21" t="str">
        <f>IF($N$38=TRUE,"W14","")</f>
        <v>W14</v>
      </c>
      <c r="R16" s="12"/>
      <c r="S16" s="204">
        <f>IF($N$37=TRUE,S9+1,"")</f>
        <v>14</v>
      </c>
    </row>
    <row r="17" spans="1:19" ht="24" customHeight="1" thickBot="1">
      <c r="A17" s="197">
        <f>IF($N$38=TRUE,4,"")</f>
        <v>4</v>
      </c>
      <c r="B17" s="186" t="s">
        <v>103</v>
      </c>
      <c r="C17" s="95"/>
      <c r="D17" s="48"/>
      <c r="E17" s="46"/>
      <c r="F17" s="20" t="str">
        <f>IF($N$38=TRUE,"W10","")</f>
        <v>W10</v>
      </c>
      <c r="G17" s="25"/>
      <c r="H17" s="24" t="s">
        <v>7</v>
      </c>
      <c r="I17" s="9"/>
      <c r="J17" s="193"/>
      <c r="K17" s="15" t="s">
        <v>8</v>
      </c>
      <c r="L17" s="24"/>
      <c r="M17" s="61"/>
      <c r="N17" s="59"/>
      <c r="O17" s="58"/>
      <c r="P17" s="12"/>
      <c r="Q17" s="205">
        <f>IF($N$37=TRUE,Q10+1,"")</f>
        <v>18</v>
      </c>
      <c r="R17" s="59"/>
      <c r="S17" s="49"/>
    </row>
    <row r="18" spans="1:19" ht="24" customHeight="1" thickBot="1">
      <c r="A18" s="197"/>
      <c r="B18" s="202">
        <f>IF($N$37=TRUE,B14+1,"")</f>
        <v>4</v>
      </c>
      <c r="C18" s="54"/>
      <c r="D18" s="39"/>
      <c r="E18" s="56"/>
      <c r="F18" s="16"/>
      <c r="G18" s="25"/>
      <c r="H18" s="39"/>
      <c r="I18" s="189"/>
      <c r="J18" s="194"/>
      <c r="K18" s="49"/>
      <c r="L18" s="17"/>
      <c r="M18" s="57"/>
      <c r="N18" s="12"/>
      <c r="O18" s="21" t="str">
        <f>IF($N$38=TRUE,"W18","")</f>
        <v>W18</v>
      </c>
      <c r="P18" s="12"/>
      <c r="Q18" s="12"/>
      <c r="R18" s="12"/>
      <c r="S18" s="20" t="str">
        <f>IF($N$38=TRUE,"L4","")</f>
        <v>L4</v>
      </c>
    </row>
    <row r="19" spans="1:19" ht="24" customHeight="1" thickBot="1">
      <c r="A19" s="197">
        <f>IF($N$38=TRUE,13,"")</f>
        <v>13</v>
      </c>
      <c r="B19" s="188" t="s">
        <v>104</v>
      </c>
      <c r="C19" s="96"/>
      <c r="D19" s="20" t="str">
        <f>IF($N$38=TRUE,"W4","")</f>
        <v>W4</v>
      </c>
      <c r="E19" s="60"/>
      <c r="F19" s="19"/>
      <c r="G19" s="25"/>
      <c r="H19" s="20" t="str">
        <f>IF($N$38=TRUE,"W27","")</f>
        <v>W27</v>
      </c>
      <c r="I19" s="190"/>
      <c r="J19" s="193"/>
      <c r="K19" s="20" t="str">
        <f>IF($N$38=TRUE,"L27","")</f>
        <v>L27</v>
      </c>
      <c r="L19" s="24"/>
      <c r="M19" s="9"/>
      <c r="N19" s="12"/>
      <c r="O19" s="61"/>
      <c r="P19" s="63"/>
      <c r="Q19" s="49" t="str">
        <f>'[1]Протокол змагань'!E23</f>
        <v>-</v>
      </c>
      <c r="R19" s="12"/>
      <c r="S19" s="12"/>
    </row>
    <row r="20" spans="1:19" ht="24" customHeight="1">
      <c r="A20" s="197"/>
      <c r="B20" s="19"/>
      <c r="C20" s="45"/>
      <c r="D20" s="19"/>
      <c r="E20" s="62"/>
      <c r="F20" s="19"/>
      <c r="G20" s="25"/>
      <c r="H20" s="202">
        <f>IF($N$37=TRUE,K20+1,"")</f>
        <v>30</v>
      </c>
      <c r="I20" s="203"/>
      <c r="J20" s="193"/>
      <c r="K20" s="204">
        <f>IF($N$37=TRUE,I26+1,"")</f>
        <v>29</v>
      </c>
      <c r="L20" s="24"/>
      <c r="M20" s="9"/>
      <c r="N20" s="9"/>
      <c r="O20" s="9"/>
      <c r="P20" s="9"/>
      <c r="Q20" s="20" t="str">
        <f>IF($N$38=TRUE,"L11","")</f>
        <v>L11</v>
      </c>
      <c r="R20" s="9"/>
      <c r="S20" s="9"/>
    </row>
    <row r="21" spans="1:19" ht="24" customHeight="1" thickBot="1">
      <c r="A21" s="197">
        <f>IF($N$38=TRUE,3,"")</f>
        <v>3</v>
      </c>
      <c r="B21" s="184" t="s">
        <v>105</v>
      </c>
      <c r="C21" s="93"/>
      <c r="D21" s="24"/>
      <c r="E21" s="26"/>
      <c r="F21" s="19"/>
      <c r="G21" s="25"/>
      <c r="H21" s="40"/>
      <c r="I21" s="191"/>
      <c r="J21" s="195"/>
      <c r="K21" s="57"/>
      <c r="L21" s="24"/>
      <c r="M21" s="9"/>
      <c r="N21" s="9"/>
      <c r="O21" s="9"/>
      <c r="P21" s="9"/>
      <c r="Q21" s="9"/>
      <c r="R21" s="9"/>
      <c r="S21" s="9"/>
    </row>
    <row r="22" spans="1:19" ht="24" customHeight="1" thickBot="1">
      <c r="A22" s="197"/>
      <c r="B22" s="202">
        <f>IF($N$37=TRUE,B18+1,"")</f>
        <v>5</v>
      </c>
      <c r="C22" s="54"/>
      <c r="D22" s="39"/>
      <c r="E22" s="47"/>
      <c r="F22" s="69"/>
      <c r="G22" s="9"/>
      <c r="H22" s="39"/>
      <c r="I22" s="192"/>
      <c r="J22" s="196"/>
      <c r="K22" s="49"/>
      <c r="L22" s="9"/>
      <c r="M22" s="9"/>
      <c r="N22" s="12"/>
      <c r="O22" s="12"/>
      <c r="P22" s="12"/>
      <c r="Q22" s="12"/>
      <c r="R22" s="9"/>
      <c r="S22" s="9"/>
    </row>
    <row r="23" spans="1:19" ht="24" customHeight="1" thickBot="1">
      <c r="A23" s="197">
        <f>IF($N$38=TRUE,14,"")</f>
        <v>14</v>
      </c>
      <c r="B23" s="187" t="s">
        <v>106</v>
      </c>
      <c r="C23" s="96"/>
      <c r="D23" s="20" t="str">
        <f>IF($N$38=TRUE,"W5","")</f>
        <v>W5</v>
      </c>
      <c r="E23" s="70"/>
      <c r="F23" s="9"/>
      <c r="G23" s="9"/>
      <c r="H23" s="20" t="str">
        <f>IF($N$38=TRUE,"W28","")</f>
        <v>W28</v>
      </c>
      <c r="I23" s="68"/>
      <c r="J23" s="193"/>
      <c r="K23" s="20" t="str">
        <f>IF($N$38=TRUE,"L28","")</f>
        <v>L28</v>
      </c>
      <c r="L23" s="17"/>
      <c r="M23" s="57"/>
      <c r="N23" s="12"/>
      <c r="O23" s="12"/>
      <c r="P23" s="12"/>
      <c r="Q23" s="12"/>
      <c r="R23" s="42"/>
      <c r="S23" s="49"/>
    </row>
    <row r="24" spans="1:19" ht="24" customHeight="1" thickBot="1">
      <c r="A24" s="197"/>
      <c r="B24" s="16"/>
      <c r="C24" s="45"/>
      <c r="D24" s="202">
        <f>IF($N$37=TRUE,D16+1,"")</f>
        <v>11</v>
      </c>
      <c r="E24" s="46"/>
      <c r="F24" s="71"/>
      <c r="G24" s="47"/>
      <c r="H24" s="48"/>
      <c r="I24" s="68"/>
      <c r="J24" s="40"/>
      <c r="K24" s="68"/>
      <c r="L24" s="47"/>
      <c r="M24" s="49"/>
      <c r="N24" s="12"/>
      <c r="O24" s="12"/>
      <c r="P24" s="42"/>
      <c r="Q24" s="50"/>
      <c r="S24" s="20" t="str">
        <f>IF($N$38=TRUE,"L5","")</f>
        <v>L5</v>
      </c>
    </row>
    <row r="25" spans="1:19" ht="24" customHeight="1" thickBot="1">
      <c r="A25" s="197">
        <f>IF($N$38=TRUE,6,"")</f>
        <v>6</v>
      </c>
      <c r="B25" s="188" t="s">
        <v>107</v>
      </c>
      <c r="C25" s="95"/>
      <c r="D25" s="48"/>
      <c r="E25" s="46"/>
      <c r="F25" s="20" t="str">
        <f>IF($N$38=TRUE,"W11","")</f>
        <v>W11</v>
      </c>
      <c r="G25" s="51"/>
      <c r="H25" s="16"/>
      <c r="I25" s="68"/>
      <c r="J25" s="19"/>
      <c r="K25" s="52"/>
      <c r="L25" s="19"/>
      <c r="M25" s="20" t="str">
        <f>IF($N$38=TRUE,"L21","")</f>
        <v>L21</v>
      </c>
      <c r="N25" s="12"/>
      <c r="O25" s="61"/>
      <c r="P25" s="12"/>
      <c r="Q25" s="21" t="str">
        <f>IF($N$38=TRUE,"W15","")</f>
        <v>W15</v>
      </c>
      <c r="R25" s="12"/>
      <c r="S25" s="204">
        <f>IF($N$37=TRUE,S16+1,"")</f>
        <v>15</v>
      </c>
    </row>
    <row r="26" spans="1:23" ht="24" customHeight="1" thickBot="1">
      <c r="A26" s="197"/>
      <c r="B26" s="202">
        <f>IF($N$37=TRUE,B22+1,"")</f>
        <v>6</v>
      </c>
      <c r="C26" s="54"/>
      <c r="D26" s="39"/>
      <c r="E26" s="56"/>
      <c r="F26" s="24"/>
      <c r="G26" s="61"/>
      <c r="H26" s="24"/>
      <c r="I26" s="213">
        <f>IF($N$37=TRUE,I11+1,"")</f>
        <v>28</v>
      </c>
      <c r="J26" s="213"/>
      <c r="K26" s="51"/>
      <c r="L26" s="19"/>
      <c r="M26" s="72"/>
      <c r="N26" s="73"/>
      <c r="O26" s="58"/>
      <c r="P26" s="12"/>
      <c r="Q26" s="205">
        <f>IF($N$37=TRUE,Q17+1,"")</f>
        <v>19</v>
      </c>
      <c r="R26" s="59"/>
      <c r="S26" s="49"/>
      <c r="W26" s="14"/>
    </row>
    <row r="27" spans="1:19" ht="24" customHeight="1" thickBot="1">
      <c r="A27" s="197">
        <f>IF($N$38=TRUE,11,"")</f>
        <v>11</v>
      </c>
      <c r="B27" s="97"/>
      <c r="C27" s="96"/>
      <c r="D27" s="20" t="str">
        <f>IF($N$38=TRUE,"W6","")</f>
        <v>W6</v>
      </c>
      <c r="E27" s="60"/>
      <c r="F27" s="19"/>
      <c r="G27" s="61"/>
      <c r="H27" s="39"/>
      <c r="I27" s="63"/>
      <c r="J27" s="63"/>
      <c r="K27" s="58"/>
      <c r="L27" s="19"/>
      <c r="M27" s="205">
        <f>IF($N$37=TRUE,M11+1,"")</f>
        <v>26</v>
      </c>
      <c r="N27" s="12"/>
      <c r="O27" s="21" t="str">
        <f>IF($N$38=TRUE,"W19","")</f>
        <v>W19</v>
      </c>
      <c r="P27" s="12"/>
      <c r="Q27" s="12"/>
      <c r="R27" s="12"/>
      <c r="S27" s="20" t="str">
        <f>IF($N$38=TRUE,"L6","")</f>
        <v>L6</v>
      </c>
    </row>
    <row r="28" spans="1:19" ht="24" customHeight="1" thickBot="1">
      <c r="A28" s="197"/>
      <c r="B28" s="16"/>
      <c r="C28" s="45"/>
      <c r="D28" s="19"/>
      <c r="E28" s="62"/>
      <c r="F28" s="202">
        <f>IF($N$37=TRUE,F12+1,"")</f>
        <v>22</v>
      </c>
      <c r="G28" s="52"/>
      <c r="H28" s="20" t="str">
        <f>IF($N$38=TRUE,"W22","")</f>
        <v>W22</v>
      </c>
      <c r="I28" s="9"/>
      <c r="J28" s="17"/>
      <c r="K28" s="21" t="str">
        <f>IF($N$38=TRUE,"W26","")</f>
        <v>W26</v>
      </c>
      <c r="L28" s="19"/>
      <c r="M28" s="64"/>
      <c r="N28" s="12"/>
      <c r="O28" s="61"/>
      <c r="P28" s="63"/>
      <c r="Q28" s="49"/>
      <c r="R28" s="12"/>
      <c r="S28" s="12"/>
    </row>
    <row r="29" spans="1:19" ht="24" customHeight="1" thickBot="1">
      <c r="A29" s="197">
        <f>IF($N$38=TRUE,7,"")</f>
        <v>7</v>
      </c>
      <c r="B29" s="187" t="s">
        <v>108</v>
      </c>
      <c r="C29" s="93"/>
      <c r="D29" s="19"/>
      <c r="E29" s="62"/>
      <c r="F29" s="19"/>
      <c r="G29" s="52"/>
      <c r="H29" s="16"/>
      <c r="I29" s="18"/>
      <c r="J29" s="17"/>
      <c r="K29" s="52"/>
      <c r="L29" s="65"/>
      <c r="M29" s="50"/>
      <c r="N29" s="12"/>
      <c r="O29" s="204">
        <f>IF($N$37=TRUE,O13+1,"")</f>
        <v>24</v>
      </c>
      <c r="P29" s="12"/>
      <c r="Q29" s="20" t="str">
        <f>IF($N$38=TRUE,"L10","")</f>
        <v>L10</v>
      </c>
      <c r="R29" s="9"/>
      <c r="S29" s="9"/>
    </row>
    <row r="30" spans="1:19" ht="24" customHeight="1" thickBot="1">
      <c r="A30" s="197"/>
      <c r="B30" s="202">
        <f>IF($N$37=TRUE,B26+1,"")</f>
        <v>7</v>
      </c>
      <c r="C30" s="54"/>
      <c r="D30" s="39"/>
      <c r="E30" s="47"/>
      <c r="F30" s="48"/>
      <c r="G30" s="52"/>
      <c r="H30" s="16"/>
      <c r="I30" s="23"/>
      <c r="J30" s="19"/>
      <c r="K30" s="74"/>
      <c r="L30" s="19"/>
      <c r="M30" s="21" t="str">
        <f>IF($N$38=TRUE,"W24","")</f>
        <v>W24</v>
      </c>
      <c r="N30" s="12"/>
      <c r="O30" s="12"/>
      <c r="P30" s="12"/>
      <c r="Q30" s="12"/>
      <c r="R30" s="42"/>
      <c r="S30" s="49"/>
    </row>
    <row r="31" spans="1:19" ht="24" customHeight="1" thickBot="1">
      <c r="A31" s="197">
        <f>IF($N$38=TRUE,10,"")</f>
        <v>10</v>
      </c>
      <c r="B31" s="184" t="s">
        <v>109</v>
      </c>
      <c r="C31" s="96"/>
      <c r="D31" s="20" t="str">
        <f>IF($N$38=TRUE,"W7","")</f>
        <v>W7</v>
      </c>
      <c r="E31" s="46"/>
      <c r="F31" s="16"/>
      <c r="G31" s="52"/>
      <c r="H31" s="16"/>
      <c r="I31" s="18"/>
      <c r="J31" s="17"/>
      <c r="K31" s="12"/>
      <c r="L31" s="17"/>
      <c r="M31" s="64"/>
      <c r="N31" s="12"/>
      <c r="O31" s="12"/>
      <c r="P31" s="47"/>
      <c r="Q31" s="58"/>
      <c r="R31" s="12"/>
      <c r="S31" s="20" t="str">
        <f>IF($N$38=TRUE,"L7","")</f>
        <v>L7</v>
      </c>
    </row>
    <row r="32" spans="1:19" ht="24" customHeight="1" thickBot="1">
      <c r="A32" s="197"/>
      <c r="B32" s="16"/>
      <c r="C32" s="45"/>
      <c r="D32" s="202">
        <f>IF($N$37=TRUE,D24+1,"")</f>
        <v>12</v>
      </c>
      <c r="E32" s="26"/>
      <c r="F32" s="71"/>
      <c r="G32" s="56"/>
      <c r="H32" s="16"/>
      <c r="I32" s="9"/>
      <c r="J32" s="24"/>
      <c r="K32" s="12"/>
      <c r="L32" s="17"/>
      <c r="M32" s="64"/>
      <c r="N32" s="12"/>
      <c r="O32" s="61"/>
      <c r="P32" s="12"/>
      <c r="Q32" s="21" t="str">
        <f>IF($N$38=TRUE,"W16","")</f>
        <v>W16</v>
      </c>
      <c r="S32" s="204">
        <f>IF($N$37=TRUE,S25+1,"")</f>
        <v>16</v>
      </c>
    </row>
    <row r="33" spans="1:19" ht="24" customHeight="1" thickBot="1">
      <c r="A33" s="197">
        <f>IF($N$38=TRUE,2,"")</f>
        <v>2</v>
      </c>
      <c r="B33" s="188" t="s">
        <v>110</v>
      </c>
      <c r="C33" s="95"/>
      <c r="D33" s="48"/>
      <c r="E33" s="46"/>
      <c r="F33" s="20" t="str">
        <f>IF($N$38=TRUE,"W12","")</f>
        <v>W12</v>
      </c>
      <c r="G33" s="25"/>
      <c r="H33" s="16"/>
      <c r="I33" s="9"/>
      <c r="J33" s="24"/>
      <c r="K33" s="9"/>
      <c r="L33" s="17"/>
      <c r="M33" s="64"/>
      <c r="N33" s="75"/>
      <c r="O33" s="58"/>
      <c r="P33" s="12"/>
      <c r="Q33" s="205">
        <f>IF($N$37=TRUE,Q26+1,"")</f>
        <v>20</v>
      </c>
      <c r="R33" s="59"/>
      <c r="S33" s="49"/>
    </row>
    <row r="34" spans="1:19" ht="24" customHeight="1" thickBot="1">
      <c r="A34" s="197"/>
      <c r="B34" s="202">
        <f>IF($N$37=TRUE,B30+1,"")</f>
        <v>8</v>
      </c>
      <c r="C34" s="54"/>
      <c r="D34" s="39"/>
      <c r="E34" s="56"/>
      <c r="F34" s="16"/>
      <c r="G34" s="25"/>
      <c r="H34" s="24"/>
      <c r="I34" s="9"/>
      <c r="J34" s="24"/>
      <c r="K34" s="9"/>
      <c r="L34" s="17"/>
      <c r="M34" s="12"/>
      <c r="N34" s="12"/>
      <c r="O34" s="21" t="str">
        <f>IF($N$38=TRUE,"W20","")</f>
        <v>W20</v>
      </c>
      <c r="P34" s="12"/>
      <c r="Q34" s="12"/>
      <c r="R34" s="9"/>
      <c r="S34" s="20" t="str">
        <f>IF($N$38=TRUE,"L8","")</f>
        <v>L8</v>
      </c>
    </row>
    <row r="35" spans="1:19" ht="24" customHeight="1" thickBot="1">
      <c r="A35" s="197">
        <f>IF($N$38=TRUE,15,"")</f>
        <v>15</v>
      </c>
      <c r="B35" s="186" t="s">
        <v>111</v>
      </c>
      <c r="C35" s="96"/>
      <c r="D35" s="20" t="str">
        <f>IF($N$38=TRUE,"W8","")</f>
        <v>W8</v>
      </c>
      <c r="E35" s="27"/>
      <c r="F35" s="16"/>
      <c r="G35" s="25"/>
      <c r="H35" s="16"/>
      <c r="I35" s="9"/>
      <c r="J35" s="24"/>
      <c r="K35" s="9"/>
      <c r="L35" s="19"/>
      <c r="M35" s="12"/>
      <c r="N35" s="12"/>
      <c r="O35" s="120"/>
      <c r="P35" s="63"/>
      <c r="Q35" s="49"/>
      <c r="R35" s="12"/>
      <c r="S35" s="12"/>
    </row>
    <row r="36" spans="1:19" ht="18">
      <c r="A36" s="197"/>
      <c r="B36" s="16"/>
      <c r="C36" s="45"/>
      <c r="D36" s="19"/>
      <c r="E36" s="27"/>
      <c r="F36" s="27" t="s">
        <v>9</v>
      </c>
      <c r="G36" s="25"/>
      <c r="H36" s="16"/>
      <c r="I36" s="9"/>
      <c r="J36" s="24"/>
      <c r="K36" s="9"/>
      <c r="L36" s="18"/>
      <c r="M36" s="27" t="s">
        <v>10</v>
      </c>
      <c r="N36" s="9"/>
      <c r="O36" s="121"/>
      <c r="P36" s="12"/>
      <c r="Q36" s="20" t="str">
        <f>IF($N$38=TRUE,"L9","")</f>
        <v>L9</v>
      </c>
      <c r="R36" s="12"/>
      <c r="S36" s="12"/>
    </row>
    <row r="37" spans="2:19" ht="18">
      <c r="B37" s="201" t="s">
        <v>120</v>
      </c>
      <c r="C37" s="45"/>
      <c r="D37" s="9"/>
      <c r="E37" s="18"/>
      <c r="F37" s="18"/>
      <c r="G37" s="18"/>
      <c r="H37" s="27"/>
      <c r="I37" s="25"/>
      <c r="J37" s="26"/>
      <c r="K37" s="9"/>
      <c r="L37" s="27"/>
      <c r="N37" s="33" t="b">
        <v>1</v>
      </c>
      <c r="O37" s="121"/>
      <c r="P37" s="9"/>
      <c r="Q37" s="9"/>
      <c r="R37" s="9"/>
      <c r="S37" s="9"/>
    </row>
    <row r="38" spans="1:19" ht="18">
      <c r="A38" s="198"/>
      <c r="C38" s="76" t="s">
        <v>65</v>
      </c>
      <c r="D38" s="35"/>
      <c r="E38" s="24"/>
      <c r="F38" s="26"/>
      <c r="G38" s="77" t="s">
        <v>59</v>
      </c>
      <c r="H38" s="9"/>
      <c r="I38" s="9"/>
      <c r="J38" s="27"/>
      <c r="K38" s="16"/>
      <c r="L38" s="76"/>
      <c r="M38" s="16"/>
      <c r="N38" s="33" t="b">
        <v>1</v>
      </c>
      <c r="O38" s="121"/>
      <c r="P38" s="77"/>
      <c r="Q38" s="9"/>
      <c r="R38" s="9"/>
      <c r="S38" s="9"/>
    </row>
    <row r="39" spans="1:13" ht="18">
      <c r="A39" s="199"/>
      <c r="B39" s="32"/>
      <c r="G39" s="82"/>
      <c r="H39" s="6"/>
      <c r="I39" s="28"/>
      <c r="J39" s="32"/>
      <c r="K39" s="29"/>
      <c r="L39" s="32"/>
      <c r="M39" s="30"/>
    </row>
    <row r="40" spans="1:13" ht="18">
      <c r="A40" s="199"/>
      <c r="B40" s="32"/>
      <c r="H40" s="32"/>
      <c r="I40" s="28"/>
      <c r="J40" s="32"/>
      <c r="K40" s="29"/>
      <c r="L40" s="32"/>
      <c r="M40" s="30"/>
    </row>
    <row r="41" spans="3:13" ht="18">
      <c r="C41" s="83"/>
      <c r="D41" s="31"/>
      <c r="E41" s="83"/>
      <c r="H41" s="32"/>
      <c r="I41" s="30"/>
      <c r="J41" s="32"/>
      <c r="L41" s="32"/>
      <c r="M41" s="29"/>
    </row>
    <row r="42" spans="2:13" ht="18">
      <c r="B42" s="32"/>
      <c r="C42" s="83"/>
      <c r="D42" s="31"/>
      <c r="E42" s="83"/>
      <c r="F42" s="32"/>
      <c r="G42" s="30"/>
      <c r="H42" s="32"/>
      <c r="I42" s="29"/>
      <c r="J42" s="32"/>
      <c r="L42" s="32"/>
      <c r="M42" s="29"/>
    </row>
  </sheetData>
  <sheetProtection/>
  <mergeCells count="5">
    <mergeCell ref="A1:A4"/>
    <mergeCell ref="I8:J8"/>
    <mergeCell ref="I11:J11"/>
    <mergeCell ref="I26:J26"/>
    <mergeCell ref="B1:S1"/>
  </mergeCells>
  <printOptions/>
  <pageMargins left="0.31" right="0.2" top="0.3" bottom="0.2" header="0.31496062992125984" footer="0.24"/>
  <pageSetup horizontalDpi="600" verticalDpi="600" orientation="landscape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zoomScale="70" zoomScaleNormal="70" workbookViewId="0" topLeftCell="A1">
      <selection activeCell="F103" sqref="F103"/>
    </sheetView>
  </sheetViews>
  <sheetFormatPr defaultColWidth="9.140625" defaultRowHeight="15"/>
  <cols>
    <col min="1" max="1" width="5.421875" style="135" customWidth="1"/>
    <col min="2" max="2" width="20.00390625" style="135" customWidth="1"/>
    <col min="3" max="3" width="4.7109375" style="135" customWidth="1"/>
    <col min="4" max="4" width="21.28125" style="135" customWidth="1"/>
    <col min="5" max="5" width="4.421875" style="135" customWidth="1"/>
    <col min="6" max="6" width="21.28125" style="135" customWidth="1"/>
    <col min="7" max="7" width="4.421875" style="135" customWidth="1"/>
    <col min="8" max="8" width="21.28125" style="135" customWidth="1"/>
    <col min="9" max="9" width="4.421875" style="135" customWidth="1"/>
    <col min="10" max="10" width="21.28125" style="135" customWidth="1"/>
    <col min="11" max="11" width="4.421875" style="135" customWidth="1"/>
    <col min="12" max="12" width="21.28125" style="135" customWidth="1"/>
    <col min="13" max="13" width="4.421875" style="135" customWidth="1"/>
    <col min="14" max="14" width="21.28125" style="135" customWidth="1"/>
    <col min="15" max="15" width="4.421875" style="135" customWidth="1"/>
    <col min="16" max="16" width="22.28125" style="135" customWidth="1"/>
    <col min="17" max="17" width="4.7109375" style="135" customWidth="1"/>
    <col min="18" max="18" width="23.140625" style="135" customWidth="1"/>
    <col min="19" max="19" width="5.28125" style="135" customWidth="1"/>
    <col min="20" max="20" width="10.00390625" style="135" customWidth="1"/>
    <col min="21" max="16384" width="8.8515625" style="135" customWidth="1"/>
  </cols>
  <sheetData>
    <row r="1" spans="1:20" s="123" customFormat="1" ht="34.5" customHeight="1">
      <c r="A1" s="216" t="s">
        <v>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122"/>
    </row>
    <row r="2" spans="1:20" s="123" customFormat="1" ht="34.5" customHeight="1">
      <c r="A2" s="217" t="s">
        <v>68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122"/>
    </row>
    <row r="3" spans="1:20" s="125" customFormat="1" ht="61.5">
      <c r="A3" s="218" t="s">
        <v>69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24"/>
    </row>
    <row r="4" spans="1:20" s="129" customFormat="1" ht="26.25" customHeight="1">
      <c r="A4" s="126" t="s">
        <v>70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7"/>
      <c r="M4" s="127"/>
      <c r="N4" s="127"/>
      <c r="O4" s="127"/>
      <c r="P4" s="127"/>
      <c r="Q4" s="127"/>
      <c r="R4" s="220">
        <v>43538</v>
      </c>
      <c r="S4" s="220"/>
      <c r="T4" s="127"/>
    </row>
    <row r="5" spans="1:20" s="129" customFormat="1" ht="45">
      <c r="A5" s="219" t="s">
        <v>71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27"/>
    </row>
    <row r="6" spans="1:14" s="134" customFormat="1" ht="30">
      <c r="A6" s="130" t="s">
        <v>72</v>
      </c>
      <c r="B6" s="131"/>
      <c r="C6" s="131"/>
      <c r="D6" s="132"/>
      <c r="E6" s="133"/>
      <c r="F6" s="133"/>
      <c r="G6" s="133"/>
      <c r="H6" s="133"/>
      <c r="I6" s="133"/>
      <c r="L6" s="132"/>
      <c r="M6" s="133"/>
      <c r="N6" s="133"/>
    </row>
    <row r="7" ht="15.75">
      <c r="L7" s="136"/>
    </row>
    <row r="8" spans="2:16" ht="18">
      <c r="B8" s="137" t="s">
        <v>3</v>
      </c>
      <c r="D8" s="137" t="s">
        <v>4</v>
      </c>
      <c r="H8" s="137" t="s">
        <v>6</v>
      </c>
      <c r="K8" s="136"/>
      <c r="L8" s="137" t="s">
        <v>73</v>
      </c>
      <c r="N8" s="137" t="s">
        <v>74</v>
      </c>
      <c r="P8" s="137"/>
    </row>
    <row r="9" ht="15.75">
      <c r="K9" s="136"/>
    </row>
    <row r="10" spans="1:12" ht="16.5" thickBot="1">
      <c r="A10" s="209">
        <f>IF($B$122=TRUE,1,"")</f>
        <v>1</v>
      </c>
      <c r="B10" s="182" t="s">
        <v>101</v>
      </c>
      <c r="C10" s="140"/>
      <c r="L10" s="136"/>
    </row>
    <row r="11" spans="1:16" ht="16.5" thickBot="1">
      <c r="A11" s="209"/>
      <c r="B11" s="207">
        <v>1</v>
      </c>
      <c r="C11" s="142"/>
      <c r="D11" s="143"/>
      <c r="E11" s="140"/>
      <c r="H11" s="138"/>
      <c r="I11" s="144"/>
      <c r="J11" s="138"/>
      <c r="K11" s="138"/>
      <c r="L11" s="138"/>
      <c r="M11" s="144"/>
      <c r="N11" s="138"/>
      <c r="O11" s="138"/>
      <c r="P11" s="138"/>
    </row>
    <row r="12" spans="1:17" ht="16.5" thickBot="1">
      <c r="A12" s="209">
        <f>IF($B$122=TRUE,32,"")</f>
        <v>32</v>
      </c>
      <c r="B12" s="182" t="s">
        <v>100</v>
      </c>
      <c r="C12" s="145"/>
      <c r="D12" s="146"/>
      <c r="E12" s="147"/>
      <c r="H12" s="138"/>
      <c r="I12" s="144"/>
      <c r="J12" s="138"/>
      <c r="K12" s="138"/>
      <c r="L12" s="138"/>
      <c r="M12" s="138"/>
      <c r="N12" s="144"/>
      <c r="O12" s="138"/>
      <c r="P12" s="138"/>
      <c r="Q12" s="138"/>
    </row>
    <row r="13" spans="1:17" ht="15.75" thickBot="1">
      <c r="A13" s="209"/>
      <c r="B13" s="138"/>
      <c r="C13" s="138"/>
      <c r="D13" s="207">
        <v>25</v>
      </c>
      <c r="F13" s="148"/>
      <c r="G13" s="149"/>
      <c r="H13" s="150"/>
      <c r="I13" s="140"/>
      <c r="J13" s="138"/>
      <c r="K13" s="138"/>
      <c r="L13" s="138"/>
      <c r="M13" s="138"/>
      <c r="N13" s="144"/>
      <c r="O13" s="138"/>
      <c r="P13" s="138"/>
      <c r="Q13" s="138"/>
    </row>
    <row r="14" spans="1:17" ht="16.5" thickBot="1">
      <c r="A14" s="209">
        <f>IF($B$122=TRUE,16,"")</f>
        <v>16</v>
      </c>
      <c r="B14" s="182" t="s">
        <v>110</v>
      </c>
      <c r="C14" s="140"/>
      <c r="D14" s="151"/>
      <c r="E14" s="152"/>
      <c r="H14" s="138"/>
      <c r="I14" s="147"/>
      <c r="J14" s="138"/>
      <c r="K14" s="138"/>
      <c r="L14" s="138"/>
      <c r="M14" s="138"/>
      <c r="N14" s="144"/>
      <c r="O14" s="138"/>
      <c r="P14" s="138"/>
      <c r="Q14" s="138"/>
    </row>
    <row r="15" spans="1:18" ht="16.5" thickBot="1">
      <c r="A15" s="209"/>
      <c r="B15" s="207">
        <f>IF($B$121=TRUE,B11+1,"")</f>
        <v>2</v>
      </c>
      <c r="C15" s="142"/>
      <c r="D15" s="143"/>
      <c r="E15" s="145"/>
      <c r="H15" s="138"/>
      <c r="I15" s="153"/>
      <c r="J15" s="138"/>
      <c r="K15" s="138"/>
      <c r="L15" s="138"/>
      <c r="M15" s="138"/>
      <c r="N15" s="138"/>
      <c r="O15" s="144"/>
      <c r="P15" s="138"/>
      <c r="Q15" s="138"/>
      <c r="R15" s="138"/>
    </row>
    <row r="16" spans="1:19" ht="16.5" thickBot="1">
      <c r="A16" s="209">
        <f>IF($B$122=TRUE,17,"")</f>
        <v>17</v>
      </c>
      <c r="B16" s="182" t="s">
        <v>109</v>
      </c>
      <c r="C16" s="145"/>
      <c r="D16" s="154"/>
      <c r="E16" s="154"/>
      <c r="I16" s="153"/>
      <c r="J16" s="138"/>
      <c r="K16" s="138"/>
      <c r="L16" s="138"/>
      <c r="P16" s="138"/>
      <c r="Q16" s="138"/>
      <c r="R16" s="138"/>
      <c r="S16" s="155" t="s">
        <v>75</v>
      </c>
    </row>
    <row r="17" spans="1:18" ht="16.5" thickBot="1">
      <c r="A17" s="209"/>
      <c r="B17" s="156"/>
      <c r="C17" s="138"/>
      <c r="D17" s="151"/>
      <c r="E17" s="151"/>
      <c r="H17" s="208">
        <f>IF($B$121=TRUE,F121+1,"")</f>
        <v>41</v>
      </c>
      <c r="I17" s="158"/>
      <c r="J17" s="150"/>
      <c r="K17" s="150"/>
      <c r="L17" s="150"/>
      <c r="M17" s="140"/>
      <c r="P17" s="138"/>
      <c r="Q17" s="138"/>
      <c r="R17" s="138"/>
    </row>
    <row r="18" spans="1:18" ht="16.5" thickBot="1">
      <c r="A18" s="209">
        <f>IF($B$122=TRUE,8,"")</f>
        <v>8</v>
      </c>
      <c r="B18" s="139"/>
      <c r="C18" s="140"/>
      <c r="D18" s="151"/>
      <c r="E18" s="151"/>
      <c r="I18" s="153"/>
      <c r="J18" s="138"/>
      <c r="K18" s="138"/>
      <c r="L18" s="138"/>
      <c r="M18" s="159"/>
      <c r="P18" s="138"/>
      <c r="Q18" s="138"/>
      <c r="R18" s="138"/>
    </row>
    <row r="19" spans="1:18" ht="16.5" thickBot="1">
      <c r="A19" s="209"/>
      <c r="B19" s="207">
        <f>IF($B$121=TRUE,B15+1,"")</f>
        <v>3</v>
      </c>
      <c r="C19" s="142"/>
      <c r="D19" s="143"/>
      <c r="E19" s="160"/>
      <c r="I19" s="158"/>
      <c r="M19" s="158"/>
      <c r="N19" s="138"/>
      <c r="P19" s="138"/>
      <c r="Q19" s="138"/>
      <c r="R19" s="138"/>
    </row>
    <row r="20" spans="1:18" ht="16.5" thickBot="1">
      <c r="A20" s="209">
        <f>IF($B$122=TRUE,25,"")</f>
        <v>25</v>
      </c>
      <c r="B20" s="182" t="s">
        <v>98</v>
      </c>
      <c r="C20" s="145"/>
      <c r="D20" s="146"/>
      <c r="E20" s="147"/>
      <c r="H20" s="138"/>
      <c r="I20" s="153"/>
      <c r="J20" s="138"/>
      <c r="K20" s="138"/>
      <c r="L20" s="138"/>
      <c r="M20" s="153"/>
      <c r="N20" s="138"/>
      <c r="P20" s="138"/>
      <c r="Q20" s="138"/>
      <c r="R20" s="138"/>
    </row>
    <row r="21" spans="1:18" ht="15.75" thickBot="1">
      <c r="A21" s="209"/>
      <c r="B21" s="138"/>
      <c r="C21" s="138"/>
      <c r="D21" s="208">
        <f>IF($B$121=TRUE,D13+1,"")</f>
        <v>26</v>
      </c>
      <c r="F21" s="148"/>
      <c r="G21" s="149"/>
      <c r="H21" s="150"/>
      <c r="I21" s="161"/>
      <c r="J21" s="138"/>
      <c r="K21" s="138"/>
      <c r="L21" s="138"/>
      <c r="M21" s="153"/>
      <c r="N21" s="138"/>
      <c r="P21" s="138"/>
      <c r="Q21" s="138"/>
      <c r="R21" s="138"/>
    </row>
    <row r="22" spans="1:18" ht="16.5" thickBot="1">
      <c r="A22" s="209">
        <f>IF($B$122=TRUE,9,"")</f>
        <v>9</v>
      </c>
      <c r="B22" s="182" t="s">
        <v>107</v>
      </c>
      <c r="C22" s="140"/>
      <c r="D22" s="151"/>
      <c r="E22" s="152"/>
      <c r="H22" s="138"/>
      <c r="I22" s="144"/>
      <c r="J22" s="138"/>
      <c r="K22" s="138"/>
      <c r="L22" s="138"/>
      <c r="M22" s="153"/>
      <c r="N22" s="138"/>
      <c r="P22" s="138"/>
      <c r="Q22" s="138"/>
      <c r="R22" s="138"/>
    </row>
    <row r="23" spans="1:18" ht="16.5" thickBot="1">
      <c r="A23" s="209"/>
      <c r="B23" s="207">
        <f>IF($B$121=TRUE,B19+1,"")</f>
        <v>4</v>
      </c>
      <c r="C23" s="142"/>
      <c r="D23" s="143"/>
      <c r="E23" s="145"/>
      <c r="H23" s="138"/>
      <c r="I23" s="144"/>
      <c r="M23" s="153"/>
      <c r="N23" s="138"/>
      <c r="P23" s="138"/>
      <c r="Q23" s="138"/>
      <c r="R23" s="138"/>
    </row>
    <row r="24" spans="1:18" ht="16.5" thickBot="1">
      <c r="A24" s="209">
        <f>IF($B$122=TRUE,24,"")</f>
        <v>24</v>
      </c>
      <c r="B24" s="182" t="s">
        <v>108</v>
      </c>
      <c r="C24" s="145"/>
      <c r="D24" s="154"/>
      <c r="E24" s="154"/>
      <c r="H24" s="157"/>
      <c r="I24" s="144"/>
      <c r="M24" s="153"/>
      <c r="N24" s="138"/>
      <c r="P24" s="138"/>
      <c r="Q24" s="138"/>
      <c r="R24" s="138"/>
    </row>
    <row r="25" spans="1:18" ht="16.5" thickBot="1">
      <c r="A25" s="209"/>
      <c r="B25" s="156"/>
      <c r="C25" s="138"/>
      <c r="D25" s="151"/>
      <c r="E25" s="151"/>
      <c r="H25" s="157"/>
      <c r="I25" s="144"/>
      <c r="K25" s="157"/>
      <c r="L25" s="208">
        <f>IF($B$121=TRUE,J120+1,"")</f>
        <v>53</v>
      </c>
      <c r="M25" s="153"/>
      <c r="N25" s="162"/>
      <c r="O25" s="140"/>
      <c r="P25" s="138"/>
      <c r="Q25" s="138"/>
      <c r="R25" s="138"/>
    </row>
    <row r="26" spans="1:18" ht="16.5" thickBot="1">
      <c r="A26" s="209">
        <f>IF($B$122=TRUE,4,"")</f>
        <v>4</v>
      </c>
      <c r="B26" s="182" t="s">
        <v>103</v>
      </c>
      <c r="C26" s="140"/>
      <c r="D26" s="151"/>
      <c r="E26" s="151"/>
      <c r="H26" s="157"/>
      <c r="I26" s="144"/>
      <c r="M26" s="153"/>
      <c r="N26" s="138"/>
      <c r="O26" s="159"/>
      <c r="R26" s="138"/>
    </row>
    <row r="27" spans="1:17" ht="16.5" thickBot="1">
      <c r="A27" s="209"/>
      <c r="B27" s="207">
        <f>IF($B$121=TRUE,B23+1,"")</f>
        <v>5</v>
      </c>
      <c r="C27" s="142"/>
      <c r="D27" s="143"/>
      <c r="E27" s="140"/>
      <c r="H27" s="138"/>
      <c r="I27" s="144"/>
      <c r="M27" s="153"/>
      <c r="O27" s="158"/>
      <c r="P27" s="138"/>
      <c r="Q27" s="138"/>
    </row>
    <row r="28" spans="1:17" ht="16.5" thickBot="1">
      <c r="A28" s="209">
        <f>IF($B$122=TRUE,29,"")</f>
        <v>29</v>
      </c>
      <c r="B28" s="182" t="s">
        <v>105</v>
      </c>
      <c r="C28" s="145"/>
      <c r="D28" s="146"/>
      <c r="E28" s="153"/>
      <c r="H28" s="138"/>
      <c r="I28" s="144"/>
      <c r="J28" s="138"/>
      <c r="K28" s="138"/>
      <c r="L28" s="138"/>
      <c r="M28" s="153"/>
      <c r="N28" s="138"/>
      <c r="O28" s="153"/>
      <c r="P28" s="138"/>
      <c r="Q28" s="138"/>
    </row>
    <row r="29" spans="1:17" ht="15.75" thickBot="1">
      <c r="A29" s="209"/>
      <c r="B29" s="138"/>
      <c r="C29" s="138"/>
      <c r="D29" s="208">
        <f>IF($B$121=TRUE,D21+1,"")</f>
        <v>27</v>
      </c>
      <c r="F29" s="148"/>
      <c r="G29" s="149"/>
      <c r="H29" s="150"/>
      <c r="I29" s="140"/>
      <c r="J29" s="138"/>
      <c r="K29" s="138"/>
      <c r="L29" s="138"/>
      <c r="M29" s="153"/>
      <c r="N29" s="138"/>
      <c r="O29" s="153"/>
      <c r="P29" s="138"/>
      <c r="Q29" s="138"/>
    </row>
    <row r="30" spans="1:17" ht="16.5" thickBot="1">
      <c r="A30" s="209">
        <f>IF($B$122=TRUE,13,"")</f>
        <v>13</v>
      </c>
      <c r="B30" s="182" t="s">
        <v>106</v>
      </c>
      <c r="C30" s="140"/>
      <c r="D30" s="146"/>
      <c r="E30" s="153"/>
      <c r="H30" s="138"/>
      <c r="I30" s="163"/>
      <c r="J30" s="138"/>
      <c r="K30" s="138"/>
      <c r="L30" s="138"/>
      <c r="M30" s="153"/>
      <c r="N30" s="138"/>
      <c r="O30" s="153"/>
      <c r="P30" s="138"/>
      <c r="Q30" s="138"/>
    </row>
    <row r="31" spans="1:18" ht="16.5" thickBot="1">
      <c r="A31" s="209"/>
      <c r="B31" s="207">
        <f>IF($B$121=TRUE,B27+1,"")</f>
        <v>6</v>
      </c>
      <c r="C31" s="142"/>
      <c r="D31" s="143"/>
      <c r="E31" s="145"/>
      <c r="I31" s="158"/>
      <c r="M31" s="158"/>
      <c r="O31" s="153"/>
      <c r="Q31" s="164"/>
      <c r="R31" s="138"/>
    </row>
    <row r="32" spans="1:16" ht="16.5" thickBot="1">
      <c r="A32" s="209">
        <f>IF($B$122=TRUE,20,"")</f>
        <v>20</v>
      </c>
      <c r="B32" s="182" t="s">
        <v>106</v>
      </c>
      <c r="C32" s="145"/>
      <c r="D32" s="154"/>
      <c r="E32" s="154"/>
      <c r="H32" s="157"/>
      <c r="I32" s="158"/>
      <c r="J32" s="146"/>
      <c r="K32" s="146"/>
      <c r="L32" s="146"/>
      <c r="M32" s="152"/>
      <c r="N32" s="157"/>
      <c r="O32" s="153"/>
      <c r="P32" s="146"/>
    </row>
    <row r="33" spans="1:16" ht="15.75" thickBot="1">
      <c r="A33" s="209"/>
      <c r="B33" s="138"/>
      <c r="C33" s="138"/>
      <c r="D33" s="151"/>
      <c r="E33" s="151"/>
      <c r="H33" s="208">
        <f>IF($B$121=TRUE,H17+1,"")</f>
        <v>42</v>
      </c>
      <c r="I33" s="158"/>
      <c r="J33" s="150"/>
      <c r="K33" s="150"/>
      <c r="L33" s="150"/>
      <c r="M33" s="145"/>
      <c r="O33" s="163"/>
      <c r="P33" s="138"/>
    </row>
    <row r="34" spans="1:16" ht="16.5" thickBot="1">
      <c r="A34" s="209">
        <f>IF($B$122=TRUE,5,"")</f>
        <v>5</v>
      </c>
      <c r="B34" s="182" t="s">
        <v>110</v>
      </c>
      <c r="C34" s="140"/>
      <c r="D34" s="151"/>
      <c r="E34" s="151"/>
      <c r="H34" s="157"/>
      <c r="I34" s="153"/>
      <c r="J34" s="138"/>
      <c r="K34" s="138"/>
      <c r="L34" s="138"/>
      <c r="M34" s="138"/>
      <c r="O34" s="163"/>
      <c r="P34" s="138"/>
    </row>
    <row r="35" spans="1:15" ht="16.5" thickBot="1">
      <c r="A35" s="209"/>
      <c r="B35" s="207">
        <f>IF($B$121=TRUE,B31+1,"")</f>
        <v>7</v>
      </c>
      <c r="C35" s="142"/>
      <c r="D35" s="143"/>
      <c r="E35" s="140"/>
      <c r="H35" s="138"/>
      <c r="I35" s="153"/>
      <c r="J35" s="138"/>
      <c r="K35" s="138"/>
      <c r="L35" s="138"/>
      <c r="M35" s="138"/>
      <c r="O35" s="153"/>
    </row>
    <row r="36" spans="1:16" ht="16.5" thickBot="1">
      <c r="A36" s="209">
        <f>IF($B$122=TRUE,28,"")</f>
        <v>28</v>
      </c>
      <c r="B36" s="182" t="s">
        <v>99</v>
      </c>
      <c r="C36" s="145"/>
      <c r="D36" s="146"/>
      <c r="E36" s="153"/>
      <c r="H36" s="138"/>
      <c r="I36" s="153"/>
      <c r="J36" s="138"/>
      <c r="K36" s="138"/>
      <c r="L36" s="138"/>
      <c r="M36" s="138"/>
      <c r="O36" s="153"/>
      <c r="P36" s="138"/>
    </row>
    <row r="37" spans="1:15" ht="15.75" thickBot="1">
      <c r="A37" s="209"/>
      <c r="B37" s="138"/>
      <c r="C37" s="138"/>
      <c r="D37" s="208">
        <f>IF($B$121=TRUE,D29+1,"")</f>
        <v>28</v>
      </c>
      <c r="F37" s="148"/>
      <c r="G37" s="149"/>
      <c r="H37" s="149"/>
      <c r="I37" s="165"/>
      <c r="J37" s="138"/>
      <c r="K37" s="138"/>
      <c r="L37" s="138"/>
      <c r="O37" s="158"/>
    </row>
    <row r="38" spans="1:15" ht="16.5" thickBot="1">
      <c r="A38" s="209">
        <f>IF($B$122=TRUE,12,"")</f>
        <v>12</v>
      </c>
      <c r="B38" s="182" t="s">
        <v>100</v>
      </c>
      <c r="C38" s="140"/>
      <c r="D38" s="146"/>
      <c r="E38" s="153"/>
      <c r="H38" s="138"/>
      <c r="I38" s="144"/>
      <c r="O38" s="158"/>
    </row>
    <row r="39" spans="1:15" ht="16.5" thickBot="1">
      <c r="A39" s="209"/>
      <c r="B39" s="207">
        <f>IF($B$121=TRUE,B35+1,"")</f>
        <v>8</v>
      </c>
      <c r="C39" s="142"/>
      <c r="D39" s="143"/>
      <c r="E39" s="145"/>
      <c r="H39" s="138"/>
      <c r="I39" s="144"/>
      <c r="O39" s="158"/>
    </row>
    <row r="40" spans="1:15" ht="16.5" thickBot="1">
      <c r="A40" s="209">
        <f>IF($B$122=TRUE,21,"")</f>
        <v>21</v>
      </c>
      <c r="B40" s="182" t="s">
        <v>104</v>
      </c>
      <c r="C40" s="145"/>
      <c r="D40" s="146"/>
      <c r="E40" s="144"/>
      <c r="H40" s="138"/>
      <c r="I40" s="144"/>
      <c r="O40" s="158"/>
    </row>
    <row r="41" spans="1:16" ht="15">
      <c r="A41" s="209"/>
      <c r="B41" s="138"/>
      <c r="C41" s="138"/>
      <c r="D41" s="146"/>
      <c r="E41" s="144"/>
      <c r="H41" s="138"/>
      <c r="I41" s="144"/>
      <c r="J41" s="138"/>
      <c r="K41" s="138"/>
      <c r="L41" s="138"/>
      <c r="O41" s="158"/>
      <c r="P41" s="146"/>
    </row>
    <row r="42" spans="1:17" ht="16.5" thickBot="1">
      <c r="A42" s="209">
        <f>IF($B$122=TRUE,2,"")</f>
        <v>2</v>
      </c>
      <c r="B42" s="182" t="s">
        <v>107</v>
      </c>
      <c r="C42" s="140"/>
      <c r="N42" s="208">
        <f>IF($B$121=TRUE,N107+1,"")</f>
        <v>59</v>
      </c>
      <c r="O42" s="158"/>
      <c r="P42" s="150"/>
      <c r="Q42" s="140"/>
    </row>
    <row r="43" spans="1:17" ht="16.5" thickBot="1">
      <c r="A43" s="209"/>
      <c r="B43" s="207">
        <f>IF($B$121=TRUE,B39+1,"")</f>
        <v>9</v>
      </c>
      <c r="C43" s="142"/>
      <c r="D43" s="143"/>
      <c r="E43" s="140"/>
      <c r="H43" s="138"/>
      <c r="I43" s="144"/>
      <c r="J43" s="138"/>
      <c r="K43" s="138"/>
      <c r="L43" s="138"/>
      <c r="M43" s="138"/>
      <c r="N43" s="138"/>
      <c r="O43" s="153"/>
      <c r="P43" s="166"/>
      <c r="Q43" s="159"/>
    </row>
    <row r="44" spans="1:17" ht="16.5" thickBot="1">
      <c r="A44" s="209">
        <f>IF($B$122=TRUE,31,"")</f>
        <v>31</v>
      </c>
      <c r="B44" s="182" t="s">
        <v>97</v>
      </c>
      <c r="C44" s="145"/>
      <c r="D44" s="146"/>
      <c r="E44" s="147"/>
      <c r="H44" s="138"/>
      <c r="I44" s="144"/>
      <c r="J44" s="138"/>
      <c r="K44" s="138"/>
      <c r="L44" s="138"/>
      <c r="M44" s="138"/>
      <c r="N44" s="138"/>
      <c r="O44" s="153"/>
      <c r="P44" s="146"/>
      <c r="Q44" s="158"/>
    </row>
    <row r="45" spans="1:17" ht="15.75" thickBot="1">
      <c r="A45" s="209"/>
      <c r="B45" s="138"/>
      <c r="C45" s="138"/>
      <c r="D45" s="208">
        <f>IF($B$121=TRUE,D37+1,"")</f>
        <v>29</v>
      </c>
      <c r="F45" s="148"/>
      <c r="G45" s="149"/>
      <c r="H45" s="150"/>
      <c r="I45" s="140"/>
      <c r="J45" s="138"/>
      <c r="K45" s="138"/>
      <c r="L45" s="138"/>
      <c r="M45" s="138"/>
      <c r="N45" s="138"/>
      <c r="O45" s="153"/>
      <c r="P45" s="146"/>
      <c r="Q45" s="158"/>
    </row>
    <row r="46" spans="1:17" ht="16.5" thickBot="1">
      <c r="A46" s="209">
        <f>IF($B$122=TRUE,15,"")</f>
        <v>15</v>
      </c>
      <c r="B46" s="182"/>
      <c r="C46" s="140"/>
      <c r="D46" s="151"/>
      <c r="E46" s="152"/>
      <c r="H46" s="138"/>
      <c r="I46" s="147"/>
      <c r="J46" s="138"/>
      <c r="K46" s="138"/>
      <c r="L46" s="138"/>
      <c r="M46" s="138"/>
      <c r="N46" s="138"/>
      <c r="O46" s="153"/>
      <c r="P46" s="146"/>
      <c r="Q46" s="158"/>
    </row>
    <row r="47" spans="1:17" ht="16.5" thickBot="1">
      <c r="A47" s="209"/>
      <c r="B47" s="207">
        <f>IF($B$121=TRUE,B43+1,"")</f>
        <v>10</v>
      </c>
      <c r="C47" s="142"/>
      <c r="D47" s="143"/>
      <c r="E47" s="145"/>
      <c r="H47" s="138"/>
      <c r="I47" s="153"/>
      <c r="J47" s="138"/>
      <c r="K47" s="138"/>
      <c r="L47" s="138"/>
      <c r="M47" s="138"/>
      <c r="N47" s="138"/>
      <c r="O47" s="153"/>
      <c r="P47" s="146"/>
      <c r="Q47" s="158"/>
    </row>
    <row r="48" spans="1:17" ht="16.5" thickBot="1">
      <c r="A48" s="209">
        <f>IF($B$122=TRUE,18,"")</f>
        <v>18</v>
      </c>
      <c r="B48" s="182" t="s">
        <v>103</v>
      </c>
      <c r="C48" s="145"/>
      <c r="D48" s="154"/>
      <c r="E48" s="154"/>
      <c r="I48" s="153"/>
      <c r="J48" s="138"/>
      <c r="K48" s="138"/>
      <c r="L48" s="138"/>
      <c r="O48" s="158"/>
      <c r="Q48" s="158"/>
    </row>
    <row r="49" spans="1:17" ht="16.5" thickBot="1">
      <c r="A49" s="209"/>
      <c r="B49" s="156"/>
      <c r="C49" s="138"/>
      <c r="D49" s="151"/>
      <c r="E49" s="151"/>
      <c r="H49" s="208">
        <f>IF($B$121=TRUE,H33+1,"")</f>
        <v>43</v>
      </c>
      <c r="J49" s="162"/>
      <c r="K49" s="150"/>
      <c r="L49" s="150"/>
      <c r="M49" s="140"/>
      <c r="O49" s="158"/>
      <c r="P49" s="146"/>
      <c r="Q49" s="158"/>
    </row>
    <row r="50" spans="1:17" ht="16.5" thickBot="1">
      <c r="A50" s="209">
        <f>IF($B$122=TRUE,7,"")</f>
        <v>7</v>
      </c>
      <c r="B50" s="182" t="s">
        <v>105</v>
      </c>
      <c r="C50" s="140"/>
      <c r="D50" s="151"/>
      <c r="E50" s="151"/>
      <c r="I50" s="153"/>
      <c r="J50" s="138"/>
      <c r="K50" s="138"/>
      <c r="L50" s="138"/>
      <c r="M50" s="159"/>
      <c r="O50" s="158"/>
      <c r="P50" s="146"/>
      <c r="Q50" s="158"/>
    </row>
    <row r="51" spans="1:19" ht="16.5" thickBot="1">
      <c r="A51" s="209"/>
      <c r="B51" s="207">
        <f>IF($B$121=TRUE,B47+1,"")</f>
        <v>11</v>
      </c>
      <c r="C51" s="142"/>
      <c r="D51" s="143"/>
      <c r="E51" s="160"/>
      <c r="I51" s="158"/>
      <c r="M51" s="158"/>
      <c r="N51" s="138"/>
      <c r="O51" s="158"/>
      <c r="P51" s="208">
        <f>IF($B$121=TRUE,R87+1,"")</f>
        <v>62</v>
      </c>
      <c r="Q51" s="158"/>
      <c r="R51" s="150"/>
      <c r="S51" s="140"/>
    </row>
    <row r="52" spans="1:17" ht="16.5" thickBot="1">
      <c r="A52" s="209">
        <f>IF($B$122=TRUE,26,"")</f>
        <v>26</v>
      </c>
      <c r="B52" s="182" t="s">
        <v>111</v>
      </c>
      <c r="C52" s="145"/>
      <c r="D52" s="146"/>
      <c r="E52" s="147"/>
      <c r="H52" s="138"/>
      <c r="I52" s="153"/>
      <c r="J52" s="138"/>
      <c r="K52" s="138"/>
      <c r="L52" s="138"/>
      <c r="M52" s="153"/>
      <c r="N52" s="138"/>
      <c r="O52" s="158"/>
      <c r="P52" s="146"/>
      <c r="Q52" s="158"/>
    </row>
    <row r="53" spans="1:17" ht="15.75" thickBot="1">
      <c r="A53" s="209"/>
      <c r="B53" s="138"/>
      <c r="C53" s="138"/>
      <c r="D53" s="208">
        <f>IF($B$121=TRUE,D45+1,"")</f>
        <v>30</v>
      </c>
      <c r="F53" s="148"/>
      <c r="G53" s="149"/>
      <c r="H53" s="149"/>
      <c r="I53" s="165"/>
      <c r="J53" s="138"/>
      <c r="K53" s="138"/>
      <c r="L53" s="138"/>
      <c r="M53" s="153"/>
      <c r="N53" s="138"/>
      <c r="O53" s="158"/>
      <c r="P53" s="146"/>
      <c r="Q53" s="158"/>
    </row>
    <row r="54" spans="1:17" ht="16.5" thickBot="1">
      <c r="A54" s="209">
        <f>IF($B$122=TRUE,10,"")</f>
        <v>10</v>
      </c>
      <c r="B54" s="182" t="s">
        <v>104</v>
      </c>
      <c r="C54" s="140"/>
      <c r="D54" s="151"/>
      <c r="E54" s="152"/>
      <c r="H54" s="138"/>
      <c r="I54" s="144"/>
      <c r="J54" s="138"/>
      <c r="K54" s="138"/>
      <c r="L54" s="138"/>
      <c r="M54" s="153"/>
      <c r="N54" s="138"/>
      <c r="O54" s="158"/>
      <c r="P54" s="146"/>
      <c r="Q54" s="158"/>
    </row>
    <row r="55" spans="1:17" ht="16.5" thickBot="1">
      <c r="A55" s="209"/>
      <c r="B55" s="207">
        <f>IF($B$121=TRUE,B51+1,"")</f>
        <v>12</v>
      </c>
      <c r="C55" s="142"/>
      <c r="D55" s="143"/>
      <c r="E55" s="145"/>
      <c r="H55" s="138"/>
      <c r="I55" s="144"/>
      <c r="M55" s="153"/>
      <c r="N55" s="138"/>
      <c r="O55" s="158"/>
      <c r="P55" s="146"/>
      <c r="Q55" s="158"/>
    </row>
    <row r="56" spans="1:17" ht="16.5" thickBot="1">
      <c r="A56" s="209">
        <f>IF($B$122=TRUE,23,"")</f>
        <v>23</v>
      </c>
      <c r="B56" s="182" t="s">
        <v>101</v>
      </c>
      <c r="C56" s="145"/>
      <c r="D56" s="154"/>
      <c r="E56" s="154"/>
      <c r="H56" s="157"/>
      <c r="I56" s="144"/>
      <c r="M56" s="153"/>
      <c r="N56" s="138"/>
      <c r="O56" s="158"/>
      <c r="P56" s="146"/>
      <c r="Q56" s="158"/>
    </row>
    <row r="57" spans="1:17" ht="16.5" thickBot="1">
      <c r="A57" s="209"/>
      <c r="B57" s="156"/>
      <c r="C57" s="138"/>
      <c r="D57" s="151"/>
      <c r="E57" s="151"/>
      <c r="H57" s="157"/>
      <c r="I57" s="144"/>
      <c r="K57" s="157"/>
      <c r="L57" s="208">
        <f>IF($B$121=TRUE,L25+1,"")</f>
        <v>54</v>
      </c>
      <c r="M57" s="153"/>
      <c r="N57" s="150"/>
      <c r="O57" s="167"/>
      <c r="P57" s="146"/>
      <c r="Q57" s="158"/>
    </row>
    <row r="58" spans="1:17" ht="16.5" thickBot="1">
      <c r="A58" s="209">
        <f>IF($B$122=TRUE,3,"")</f>
        <v>3</v>
      </c>
      <c r="B58" s="182" t="s">
        <v>111</v>
      </c>
      <c r="C58" s="140"/>
      <c r="D58" s="151"/>
      <c r="E58" s="151"/>
      <c r="H58" s="157"/>
      <c r="I58" s="144"/>
      <c r="M58" s="153"/>
      <c r="P58" s="146"/>
      <c r="Q58" s="158"/>
    </row>
    <row r="59" spans="1:17" ht="16.5" thickBot="1">
      <c r="A59" s="209"/>
      <c r="B59" s="207">
        <f>IF($B$121=TRUE,B55+1,"")</f>
        <v>13</v>
      </c>
      <c r="C59" s="142"/>
      <c r="D59" s="143"/>
      <c r="E59" s="140"/>
      <c r="H59" s="138"/>
      <c r="I59" s="144"/>
      <c r="M59" s="158"/>
      <c r="N59" s="164"/>
      <c r="O59" s="164"/>
      <c r="P59" s="146"/>
      <c r="Q59" s="158"/>
    </row>
    <row r="60" spans="1:17" ht="16.5" thickBot="1">
      <c r="A60" s="209">
        <f>IF($B$122=TRUE,30,"")</f>
        <v>30</v>
      </c>
      <c r="B60" s="182" t="s">
        <v>112</v>
      </c>
      <c r="C60" s="145"/>
      <c r="D60" s="146"/>
      <c r="E60" s="153"/>
      <c r="H60" s="138"/>
      <c r="I60" s="144"/>
      <c r="J60" s="138"/>
      <c r="K60" s="138"/>
      <c r="L60" s="138"/>
      <c r="M60" s="153"/>
      <c r="N60" s="146"/>
      <c r="O60" s="168" t="s">
        <v>76</v>
      </c>
      <c r="P60" s="139"/>
      <c r="Q60" s="145"/>
    </row>
    <row r="61" spans="1:16" ht="15.75" thickBot="1">
      <c r="A61" s="209"/>
      <c r="B61" s="138"/>
      <c r="C61" s="138"/>
      <c r="D61" s="208">
        <f>IF($B$121=TRUE,D53+1,"")</f>
        <v>31</v>
      </c>
      <c r="F61" s="148"/>
      <c r="G61" s="149"/>
      <c r="H61" s="150"/>
      <c r="I61" s="140"/>
      <c r="J61" s="138"/>
      <c r="K61" s="138"/>
      <c r="L61" s="138"/>
      <c r="M61" s="153"/>
      <c r="N61" s="146"/>
      <c r="O61" s="169"/>
      <c r="P61" s="146"/>
    </row>
    <row r="62" spans="1:15" ht="16.5" thickBot="1">
      <c r="A62" s="209">
        <f>IF($B$122=TRUE,14,"")</f>
        <v>14</v>
      </c>
      <c r="B62" s="182" t="s">
        <v>108</v>
      </c>
      <c r="C62" s="140"/>
      <c r="D62" s="146"/>
      <c r="E62" s="153"/>
      <c r="H62" s="138"/>
      <c r="I62" s="163"/>
      <c r="J62" s="138"/>
      <c r="K62" s="138"/>
      <c r="L62" s="138"/>
      <c r="M62" s="153"/>
      <c r="N62" s="146"/>
      <c r="O62" s="169"/>
    </row>
    <row r="63" spans="1:15" ht="16.5" thickBot="1">
      <c r="A63" s="209"/>
      <c r="B63" s="207">
        <f>IF($B$121=TRUE,B59+1,"")</f>
        <v>14</v>
      </c>
      <c r="C63" s="142"/>
      <c r="D63" s="143"/>
      <c r="E63" s="145"/>
      <c r="I63" s="158"/>
      <c r="M63" s="158"/>
      <c r="N63" s="157"/>
      <c r="O63" s="169"/>
    </row>
    <row r="64" spans="1:16" ht="16.5" thickBot="1">
      <c r="A64" s="209">
        <f>IF($B$122=TRUE,19,"")</f>
        <v>19</v>
      </c>
      <c r="B64" s="182" t="s">
        <v>97</v>
      </c>
      <c r="C64" s="145"/>
      <c r="D64" s="154"/>
      <c r="E64" s="154"/>
      <c r="H64" s="157"/>
      <c r="I64" s="158"/>
      <c r="J64" s="146"/>
      <c r="K64" s="146"/>
      <c r="L64" s="146"/>
      <c r="M64" s="152"/>
      <c r="N64" s="157"/>
      <c r="O64" s="169"/>
      <c r="P64" s="146"/>
    </row>
    <row r="65" spans="1:16" ht="15.75" thickBot="1">
      <c r="A65" s="209"/>
      <c r="B65" s="138"/>
      <c r="C65" s="138"/>
      <c r="D65" s="151"/>
      <c r="E65" s="151"/>
      <c r="H65" s="208">
        <f>IF($B$121=TRUE,H49+1,"")</f>
        <v>44</v>
      </c>
      <c r="J65" s="162"/>
      <c r="K65" s="150"/>
      <c r="L65" s="150"/>
      <c r="M65" s="145"/>
      <c r="N65" s="164"/>
      <c r="O65" s="170"/>
      <c r="P65" s="146"/>
    </row>
    <row r="66" spans="1:16" ht="16.5" thickBot="1">
      <c r="A66" s="209">
        <f>IF($B$122=TRUE,6,"")</f>
        <v>6</v>
      </c>
      <c r="B66" s="182" t="s">
        <v>102</v>
      </c>
      <c r="C66" s="140"/>
      <c r="D66" s="151"/>
      <c r="E66" s="151"/>
      <c r="H66" s="208"/>
      <c r="I66" s="153"/>
      <c r="J66" s="138"/>
      <c r="K66" s="138"/>
      <c r="L66" s="138"/>
      <c r="M66" s="138"/>
      <c r="N66" s="164"/>
      <c r="O66" s="170"/>
      <c r="P66" s="146"/>
    </row>
    <row r="67" spans="1:15" ht="16.5" thickBot="1">
      <c r="A67" s="209"/>
      <c r="B67" s="207">
        <f>IF($B$121=TRUE,B63+1,"")</f>
        <v>15</v>
      </c>
      <c r="C67" s="142"/>
      <c r="D67" s="143"/>
      <c r="E67" s="140"/>
      <c r="H67" s="138"/>
      <c r="I67" s="153"/>
      <c r="J67" s="138"/>
      <c r="K67" s="138"/>
      <c r="L67" s="138"/>
      <c r="M67" s="164"/>
      <c r="N67" s="169"/>
      <c r="O67" s="146"/>
    </row>
    <row r="68" spans="1:14" ht="16.5" thickBot="1">
      <c r="A68" s="209">
        <f>IF($B$122=TRUE,27,"")</f>
        <v>27</v>
      </c>
      <c r="B68" s="182" t="s">
        <v>109</v>
      </c>
      <c r="C68" s="145"/>
      <c r="D68" s="146"/>
      <c r="E68" s="153"/>
      <c r="H68" s="138"/>
      <c r="I68" s="153"/>
      <c r="J68" s="138"/>
      <c r="K68" s="138"/>
      <c r="L68" s="164"/>
      <c r="M68" s="169"/>
      <c r="N68" s="146"/>
    </row>
    <row r="69" spans="1:14" ht="15.75" thickBot="1">
      <c r="A69" s="209"/>
      <c r="B69" s="138"/>
      <c r="C69" s="138"/>
      <c r="D69" s="208">
        <f>IF($B$121=TRUE,D61+1,"")</f>
        <v>32</v>
      </c>
      <c r="F69" s="148"/>
      <c r="G69" s="149"/>
      <c r="H69" s="149"/>
      <c r="I69" s="165"/>
      <c r="J69" s="138"/>
      <c r="K69" s="138"/>
      <c r="L69" s="164"/>
      <c r="M69" s="169"/>
      <c r="N69" s="146"/>
    </row>
    <row r="70" spans="1:14" ht="16.5" thickBot="1">
      <c r="A70" s="209">
        <f>IF($B$122=TRUE,11,"")</f>
        <v>11</v>
      </c>
      <c r="B70" s="182" t="s">
        <v>99</v>
      </c>
      <c r="C70" s="140"/>
      <c r="D70" s="146"/>
      <c r="E70" s="153"/>
      <c r="H70" s="138"/>
      <c r="I70" s="144"/>
      <c r="K70" s="138"/>
      <c r="L70" s="164"/>
      <c r="M70" s="169"/>
      <c r="N70" s="146"/>
    </row>
    <row r="71" spans="1:14" ht="16.5" thickBot="1">
      <c r="A71" s="209"/>
      <c r="B71" s="207">
        <f>IF($B$121=TRUE,B67+1,"")</f>
        <v>16</v>
      </c>
      <c r="C71" s="142"/>
      <c r="D71" s="143"/>
      <c r="E71" s="145"/>
      <c r="H71" s="138"/>
      <c r="I71" s="144"/>
      <c r="N71" s="146"/>
    </row>
    <row r="72" spans="1:13" ht="16.5" thickBot="1">
      <c r="A72" s="209">
        <f>IF($B$122=TRUE,22,"")</f>
        <v>22</v>
      </c>
      <c r="B72" s="182" t="s">
        <v>98</v>
      </c>
      <c r="C72" s="145"/>
      <c r="D72" s="146"/>
      <c r="E72" s="144"/>
      <c r="G72" s="138"/>
      <c r="H72" s="144"/>
      <c r="K72" s="138"/>
      <c r="L72" s="171"/>
      <c r="M72" s="146"/>
    </row>
    <row r="73" spans="1:12" ht="15.75">
      <c r="A73" s="206"/>
      <c r="B73" s="156"/>
      <c r="C73" s="151"/>
      <c r="D73" s="146"/>
      <c r="E73" s="144"/>
      <c r="F73" s="138"/>
      <c r="G73" s="144"/>
      <c r="J73" s="138"/>
      <c r="K73" s="171"/>
      <c r="L73" s="146"/>
    </row>
    <row r="74" spans="1:12" ht="18" customHeight="1">
      <c r="A74" s="210" t="s">
        <v>119</v>
      </c>
      <c r="B74" s="156"/>
      <c r="C74" s="151"/>
      <c r="D74" s="146"/>
      <c r="E74" s="144"/>
      <c r="F74" s="137" t="s">
        <v>5</v>
      </c>
      <c r="G74" s="144"/>
      <c r="J74" s="137" t="s">
        <v>77</v>
      </c>
      <c r="K74" s="171"/>
      <c r="L74" s="146"/>
    </row>
    <row r="75" spans="1:14" s="134" customFormat="1" ht="30">
      <c r="A75" s="130" t="s">
        <v>78</v>
      </c>
      <c r="B75" s="131"/>
      <c r="C75" s="131"/>
      <c r="D75" s="132"/>
      <c r="E75" s="133"/>
      <c r="F75" s="133"/>
      <c r="G75" s="133"/>
      <c r="H75" s="133"/>
      <c r="I75" s="133"/>
      <c r="L75" s="132"/>
      <c r="M75" s="133"/>
      <c r="N75" s="133"/>
    </row>
    <row r="76" spans="5:16" ht="15.75" thickBot="1">
      <c r="E76" s="141" t="s">
        <v>79</v>
      </c>
      <c r="F76" s="143"/>
      <c r="G76" s="140"/>
      <c r="O76" s="138"/>
      <c r="P76" s="138"/>
    </row>
    <row r="77" spans="2:16" ht="19.5" thickBot="1">
      <c r="B77" s="211" t="s">
        <v>120</v>
      </c>
      <c r="G77" s="172"/>
      <c r="H77" s="143"/>
      <c r="I77" s="140"/>
      <c r="J77" s="138"/>
      <c r="K77" s="138"/>
      <c r="L77" s="138"/>
      <c r="M77" s="173" t="s">
        <v>80</v>
      </c>
      <c r="N77" s="150"/>
      <c r="O77" s="140"/>
      <c r="P77" s="146"/>
    </row>
    <row r="78" spans="3:15" ht="15.75" thickBot="1">
      <c r="C78" s="168" t="s">
        <v>19</v>
      </c>
      <c r="D78" s="143"/>
      <c r="E78" s="140"/>
      <c r="F78" s="207">
        <f>IF($B$121=TRUE,D69+1,"")</f>
        <v>33</v>
      </c>
      <c r="G78" s="158"/>
      <c r="H78" s="146"/>
      <c r="I78" s="147"/>
      <c r="J78" s="138"/>
      <c r="K78" s="138"/>
      <c r="L78" s="138"/>
      <c r="M78" s="144"/>
      <c r="N78" s="138"/>
      <c r="O78" s="174"/>
    </row>
    <row r="79" spans="3:19" ht="16.5" thickBot="1">
      <c r="C79" s="144"/>
      <c r="D79" s="207">
        <v>17</v>
      </c>
      <c r="E79" s="142"/>
      <c r="F79" s="143"/>
      <c r="G79" s="145"/>
      <c r="H79" s="146"/>
      <c r="I79" s="153"/>
      <c r="J79" s="146"/>
      <c r="K79" s="138"/>
      <c r="L79" s="138"/>
      <c r="M79" s="144"/>
      <c r="N79" s="138"/>
      <c r="O79" s="174"/>
      <c r="Q79" s="141" t="s">
        <v>81</v>
      </c>
      <c r="R79" s="150"/>
      <c r="S79" s="140"/>
    </row>
    <row r="80" spans="3:19" ht="15.75" thickBot="1">
      <c r="C80" s="168" t="s">
        <v>20</v>
      </c>
      <c r="D80" s="143"/>
      <c r="E80" s="145"/>
      <c r="H80" s="208">
        <f>IF($B$121=TRUE,H65+1,"")</f>
        <v>45</v>
      </c>
      <c r="I80" s="158"/>
      <c r="J80" s="150"/>
      <c r="K80" s="140"/>
      <c r="L80" s="138"/>
      <c r="M80" s="144"/>
      <c r="N80" s="138"/>
      <c r="O80" s="174"/>
      <c r="P80" s="138"/>
      <c r="R80" s="138"/>
      <c r="S80" s="175"/>
    </row>
    <row r="81" spans="3:19" ht="15">
      <c r="C81" s="144"/>
      <c r="D81" s="141"/>
      <c r="H81" s="157"/>
      <c r="I81" s="158"/>
      <c r="J81" s="146"/>
      <c r="K81" s="176"/>
      <c r="L81" s="138"/>
      <c r="M81" s="144"/>
      <c r="N81" s="138"/>
      <c r="O81" s="174"/>
      <c r="P81" s="138"/>
      <c r="R81" s="138"/>
      <c r="S81" s="174"/>
    </row>
    <row r="82" spans="3:19" ht="15.75" thickBot="1">
      <c r="C82" s="144"/>
      <c r="D82" s="144"/>
      <c r="E82" s="144" t="s">
        <v>82</v>
      </c>
      <c r="F82" s="143"/>
      <c r="G82" s="140"/>
      <c r="H82" s="146"/>
      <c r="I82" s="153"/>
      <c r="J82" s="146"/>
      <c r="K82" s="163"/>
      <c r="L82" s="138"/>
      <c r="M82" s="144"/>
      <c r="O82" s="174"/>
      <c r="P82" s="138"/>
      <c r="R82" s="138"/>
      <c r="S82" s="174"/>
    </row>
    <row r="83" spans="3:19" ht="16.5" thickBot="1">
      <c r="C83" s="168"/>
      <c r="D83" s="168"/>
      <c r="E83" s="168"/>
      <c r="G83" s="172"/>
      <c r="H83" s="177"/>
      <c r="I83" s="145"/>
      <c r="J83" s="208">
        <f>IF($B$121=TRUE,H117+1,"")</f>
        <v>49</v>
      </c>
      <c r="K83" s="153"/>
      <c r="L83" s="150"/>
      <c r="M83" s="140"/>
      <c r="N83" s="208">
        <f>IF($B$121=TRUE,L114+1,"")</f>
        <v>57</v>
      </c>
      <c r="O83" s="174"/>
      <c r="P83" s="150"/>
      <c r="Q83" s="140"/>
      <c r="R83" s="138"/>
      <c r="S83" s="174"/>
    </row>
    <row r="84" spans="3:19" ht="15.75" thickBot="1">
      <c r="C84" s="168" t="s">
        <v>21</v>
      </c>
      <c r="D84" s="143"/>
      <c r="E84" s="140"/>
      <c r="F84" s="207">
        <f>IF($B$121=TRUE,F78+1,"")</f>
        <v>34</v>
      </c>
      <c r="G84" s="158"/>
      <c r="H84" s="178"/>
      <c r="I84" s="151"/>
      <c r="J84" s="157"/>
      <c r="K84" s="153"/>
      <c r="L84" s="146"/>
      <c r="M84" s="176"/>
      <c r="N84" s="157"/>
      <c r="O84" s="174"/>
      <c r="P84" s="179"/>
      <c r="Q84" s="159"/>
      <c r="S84" s="174"/>
    </row>
    <row r="85" spans="3:19" ht="16.5" thickBot="1">
      <c r="C85" s="144"/>
      <c r="D85" s="207">
        <f>IF($B$121=TRUE,D79+1,"")</f>
        <v>18</v>
      </c>
      <c r="E85" s="142"/>
      <c r="F85" s="143"/>
      <c r="G85" s="145"/>
      <c r="H85" s="138"/>
      <c r="I85" s="144"/>
      <c r="J85" s="146"/>
      <c r="K85" s="153"/>
      <c r="L85" s="138"/>
      <c r="M85" s="153"/>
      <c r="N85" s="138"/>
      <c r="O85" s="174"/>
      <c r="P85" s="146"/>
      <c r="Q85" s="158"/>
      <c r="S85" s="174"/>
    </row>
    <row r="86" spans="3:19" ht="15.75" thickBot="1">
      <c r="C86" s="168" t="s">
        <v>22</v>
      </c>
      <c r="D86" s="143"/>
      <c r="E86" s="145"/>
      <c r="H86" s="138"/>
      <c r="I86" s="168" t="s">
        <v>83</v>
      </c>
      <c r="J86" s="177"/>
      <c r="K86" s="145"/>
      <c r="L86" s="138"/>
      <c r="M86" s="153"/>
      <c r="N86" s="138"/>
      <c r="O86" s="174"/>
      <c r="P86" s="146"/>
      <c r="Q86" s="158"/>
      <c r="R86" s="157"/>
      <c r="S86" s="174"/>
    </row>
    <row r="87" spans="3:19" ht="15">
      <c r="C87" s="168"/>
      <c r="D87" s="144"/>
      <c r="E87" s="144"/>
      <c r="H87" s="138"/>
      <c r="I87" s="144"/>
      <c r="J87" s="138"/>
      <c r="K87" s="138"/>
      <c r="L87" s="138"/>
      <c r="M87" s="153"/>
      <c r="N87" s="138"/>
      <c r="O87" s="174"/>
      <c r="P87" s="146"/>
      <c r="Q87" s="158"/>
      <c r="R87" s="208">
        <f>IF($B$121=TRUE,P96+1,"")</f>
        <v>61</v>
      </c>
      <c r="S87" s="174"/>
    </row>
    <row r="88" spans="3:19" ht="15.75" thickBot="1">
      <c r="C88" s="168"/>
      <c r="D88" s="141"/>
      <c r="E88" s="141" t="s">
        <v>84</v>
      </c>
      <c r="F88" s="143"/>
      <c r="G88" s="140"/>
      <c r="H88" s="138"/>
      <c r="I88" s="144"/>
      <c r="J88" s="138"/>
      <c r="K88" s="138"/>
      <c r="L88" s="138"/>
      <c r="M88" s="153"/>
      <c r="N88" s="138"/>
      <c r="O88" s="174"/>
      <c r="P88" s="146"/>
      <c r="Q88" s="158"/>
      <c r="R88" s="138"/>
      <c r="S88" s="174"/>
    </row>
    <row r="89" spans="3:20" ht="16.5" thickBot="1">
      <c r="C89" s="168"/>
      <c r="D89" s="141"/>
      <c r="G89" s="172"/>
      <c r="H89" s="143"/>
      <c r="I89" s="140"/>
      <c r="J89" s="138"/>
      <c r="K89" s="138"/>
      <c r="L89" s="208">
        <f>IF($B$121=TRUE,L57+1,"")</f>
        <v>55</v>
      </c>
      <c r="M89" s="153"/>
      <c r="N89" s="150"/>
      <c r="O89" s="145"/>
      <c r="P89" s="146"/>
      <c r="Q89" s="158"/>
      <c r="R89" s="138"/>
      <c r="S89" s="174"/>
      <c r="T89" s="180" t="s">
        <v>85</v>
      </c>
    </row>
    <row r="90" spans="3:19" ht="15.75" thickBot="1">
      <c r="C90" s="168" t="s">
        <v>23</v>
      </c>
      <c r="D90" s="143"/>
      <c r="E90" s="140"/>
      <c r="F90" s="207">
        <f>IF($B$121=TRUE,F84+1,"")</f>
        <v>35</v>
      </c>
      <c r="G90" s="158"/>
      <c r="H90" s="146"/>
      <c r="I90" s="147"/>
      <c r="J90" s="138"/>
      <c r="K90" s="138"/>
      <c r="L90" s="138"/>
      <c r="M90" s="153"/>
      <c r="P90" s="146"/>
      <c r="Q90" s="158"/>
      <c r="R90" s="138"/>
      <c r="S90" s="174"/>
    </row>
    <row r="91" spans="3:19" ht="16.5" thickBot="1">
      <c r="C91" s="168"/>
      <c r="D91" s="207">
        <f>IF($B$121=TRUE,D85+1,"")</f>
        <v>19</v>
      </c>
      <c r="E91" s="142"/>
      <c r="F91" s="143"/>
      <c r="G91" s="145"/>
      <c r="H91" s="146"/>
      <c r="I91" s="163"/>
      <c r="J91" s="138"/>
      <c r="K91" s="138"/>
      <c r="L91" s="138"/>
      <c r="M91" s="153"/>
      <c r="P91" s="146"/>
      <c r="Q91" s="158"/>
      <c r="S91" s="158"/>
    </row>
    <row r="92" spans="3:19" ht="15.75" thickBot="1">
      <c r="C92" s="168" t="s">
        <v>24</v>
      </c>
      <c r="D92" s="143"/>
      <c r="E92" s="145"/>
      <c r="H92" s="208">
        <f>IF($B$121=TRUE,H80+1,"")</f>
        <v>46</v>
      </c>
      <c r="I92" s="153"/>
      <c r="J92" s="143"/>
      <c r="K92" s="140"/>
      <c r="L92" s="138"/>
      <c r="M92" s="153"/>
      <c r="P92" s="146"/>
      <c r="Q92" s="158"/>
      <c r="S92" s="158"/>
    </row>
    <row r="93" spans="3:19" ht="15">
      <c r="C93" s="168"/>
      <c r="D93" s="141"/>
      <c r="H93" s="146"/>
      <c r="I93" s="153"/>
      <c r="J93" s="146"/>
      <c r="K93" s="147"/>
      <c r="L93" s="138"/>
      <c r="M93" s="153"/>
      <c r="P93" s="146"/>
      <c r="Q93" s="158"/>
      <c r="S93" s="158"/>
    </row>
    <row r="94" spans="3:19" ht="15.75" thickBot="1">
      <c r="C94" s="168"/>
      <c r="D94" s="144"/>
      <c r="E94" s="144" t="s">
        <v>86</v>
      </c>
      <c r="F94" s="143"/>
      <c r="G94" s="140"/>
      <c r="H94" s="146"/>
      <c r="I94" s="153"/>
      <c r="J94" s="146"/>
      <c r="K94" s="163"/>
      <c r="L94" s="138"/>
      <c r="M94" s="153"/>
      <c r="P94" s="146"/>
      <c r="Q94" s="158"/>
      <c r="S94" s="158"/>
    </row>
    <row r="95" spans="3:19" ht="16.5" thickBot="1">
      <c r="C95" s="168"/>
      <c r="D95" s="168"/>
      <c r="E95" s="168"/>
      <c r="G95" s="172"/>
      <c r="H95" s="177"/>
      <c r="I95" s="145"/>
      <c r="J95" s="208">
        <f>IF($B$121=TRUE,J83+1,"")</f>
        <v>50</v>
      </c>
      <c r="K95" s="153"/>
      <c r="L95" s="162"/>
      <c r="M95" s="145"/>
      <c r="P95" s="146"/>
      <c r="Q95" s="158"/>
      <c r="S95" s="158"/>
    </row>
    <row r="96" spans="3:19" ht="15.75" thickBot="1">
      <c r="C96" s="168" t="s">
        <v>25</v>
      </c>
      <c r="D96" s="143"/>
      <c r="E96" s="140"/>
      <c r="F96" s="207">
        <f>IF($B$121=TRUE,F90+1,"")</f>
        <v>36</v>
      </c>
      <c r="G96" s="158"/>
      <c r="H96" s="138"/>
      <c r="I96" s="144"/>
      <c r="J96" s="146"/>
      <c r="K96" s="153"/>
      <c r="P96" s="208">
        <f>IF($B$121=TRUE,N42+1,"")</f>
        <v>60</v>
      </c>
      <c r="Q96" s="158"/>
      <c r="R96" s="150"/>
      <c r="S96" s="145"/>
    </row>
    <row r="97" spans="3:17" ht="16.5" thickBot="1">
      <c r="C97" s="168"/>
      <c r="D97" s="207">
        <f>IF($B$121=TRUE,D91+1,"")</f>
        <v>20</v>
      </c>
      <c r="E97" s="142"/>
      <c r="F97" s="143"/>
      <c r="G97" s="145"/>
      <c r="H97" s="138"/>
      <c r="I97" s="144"/>
      <c r="J97" s="146"/>
      <c r="K97" s="153"/>
      <c r="P97" s="146"/>
      <c r="Q97" s="158"/>
    </row>
    <row r="98" spans="3:17" ht="15.75" thickBot="1">
      <c r="C98" s="168" t="s">
        <v>26</v>
      </c>
      <c r="D98" s="143"/>
      <c r="E98" s="145"/>
      <c r="H98" s="138"/>
      <c r="I98" s="168" t="s">
        <v>87</v>
      </c>
      <c r="J98" s="177"/>
      <c r="K98" s="145"/>
      <c r="L98" s="138"/>
      <c r="M98" s="144"/>
      <c r="P98" s="146"/>
      <c r="Q98" s="158"/>
    </row>
    <row r="99" spans="3:17" ht="15">
      <c r="C99" s="144"/>
      <c r="D99" s="144"/>
      <c r="E99" s="144"/>
      <c r="F99" s="138"/>
      <c r="G99" s="144"/>
      <c r="H99" s="138"/>
      <c r="I99" s="138"/>
      <c r="J99" s="138"/>
      <c r="K99" s="144"/>
      <c r="N99" s="138"/>
      <c r="O99" s="138"/>
      <c r="P99" s="146"/>
      <c r="Q99" s="158"/>
    </row>
    <row r="100" spans="5:17" ht="15.75" thickBot="1">
      <c r="E100" s="141" t="s">
        <v>88</v>
      </c>
      <c r="F100" s="143"/>
      <c r="G100" s="140"/>
      <c r="O100" s="138"/>
      <c r="P100" s="146"/>
      <c r="Q100" s="158"/>
    </row>
    <row r="101" spans="7:17" ht="16.5" thickBot="1">
      <c r="G101" s="172"/>
      <c r="H101" s="143"/>
      <c r="I101" s="140"/>
      <c r="J101" s="138"/>
      <c r="K101" s="138"/>
      <c r="L101" s="138"/>
      <c r="M101" s="173" t="s">
        <v>89</v>
      </c>
      <c r="N101" s="150"/>
      <c r="O101" s="140"/>
      <c r="P101" s="146"/>
      <c r="Q101" s="158"/>
    </row>
    <row r="102" spans="3:17" ht="15.75" thickBot="1">
      <c r="C102" s="168" t="s">
        <v>34</v>
      </c>
      <c r="D102" s="143"/>
      <c r="E102" s="140"/>
      <c r="F102" s="207">
        <f>IF($B$121=TRUE,F96+1,"")</f>
        <v>37</v>
      </c>
      <c r="G102" s="158"/>
      <c r="H102" s="146"/>
      <c r="I102" s="147"/>
      <c r="J102" s="138"/>
      <c r="K102" s="138"/>
      <c r="L102" s="138"/>
      <c r="M102" s="144"/>
      <c r="N102" s="138"/>
      <c r="O102" s="174"/>
      <c r="P102" s="164"/>
      <c r="Q102" s="158"/>
    </row>
    <row r="103" spans="3:17" ht="16.5" thickBot="1">
      <c r="C103" s="144"/>
      <c r="D103" s="207">
        <f>IF($B$121=TRUE,D97+1,"")</f>
        <v>21</v>
      </c>
      <c r="E103" s="142"/>
      <c r="F103" s="143"/>
      <c r="G103" s="145"/>
      <c r="H103" s="146"/>
      <c r="I103" s="153"/>
      <c r="J103" s="146"/>
      <c r="K103" s="138"/>
      <c r="L103" s="138"/>
      <c r="M103" s="144"/>
      <c r="N103" s="138"/>
      <c r="O103" s="174"/>
      <c r="P103" s="164"/>
      <c r="Q103" s="158"/>
    </row>
    <row r="104" spans="3:17" ht="15.75" thickBot="1">
      <c r="C104" s="168" t="s">
        <v>32</v>
      </c>
      <c r="D104" s="143"/>
      <c r="E104" s="145"/>
      <c r="H104" s="208">
        <f>IF($B$121=TRUE,H92+1,"")</f>
        <v>47</v>
      </c>
      <c r="I104" s="158"/>
      <c r="J104" s="150"/>
      <c r="K104" s="140"/>
      <c r="L104" s="138"/>
      <c r="M104" s="144"/>
      <c r="N104" s="138"/>
      <c r="O104" s="174"/>
      <c r="P104" s="146"/>
      <c r="Q104" s="158"/>
    </row>
    <row r="105" spans="3:17" ht="15">
      <c r="C105" s="144"/>
      <c r="D105" s="141"/>
      <c r="H105" s="157"/>
      <c r="I105" s="158"/>
      <c r="J105" s="146"/>
      <c r="K105" s="176"/>
      <c r="L105" s="138"/>
      <c r="M105" s="144"/>
      <c r="N105" s="138"/>
      <c r="O105" s="174"/>
      <c r="P105" s="146"/>
      <c r="Q105" s="158"/>
    </row>
    <row r="106" spans="3:17" ht="15.75" thickBot="1">
      <c r="C106" s="144"/>
      <c r="D106" s="144"/>
      <c r="E106" s="144" t="s">
        <v>90</v>
      </c>
      <c r="F106" s="143"/>
      <c r="G106" s="140"/>
      <c r="H106" s="146"/>
      <c r="I106" s="153"/>
      <c r="J106" s="146"/>
      <c r="K106" s="163"/>
      <c r="L106" s="138"/>
      <c r="M106" s="144"/>
      <c r="O106" s="174"/>
      <c r="P106" s="146"/>
      <c r="Q106" s="158"/>
    </row>
    <row r="107" spans="3:17" ht="16.5" thickBot="1">
      <c r="C107" s="168"/>
      <c r="D107" s="168"/>
      <c r="E107" s="168"/>
      <c r="G107" s="172"/>
      <c r="H107" s="177"/>
      <c r="I107" s="145"/>
      <c r="J107" s="208">
        <f>IF($B$121=TRUE,J95+1,"")</f>
        <v>51</v>
      </c>
      <c r="K107" s="153"/>
      <c r="L107" s="150"/>
      <c r="M107" s="140"/>
      <c r="N107" s="208">
        <f>IF($B$121=TRUE,N83+1,"")</f>
        <v>58</v>
      </c>
      <c r="O107" s="174"/>
      <c r="P107" s="150"/>
      <c r="Q107" s="145"/>
    </row>
    <row r="108" spans="3:15" ht="15.75" thickBot="1">
      <c r="C108" s="168" t="s">
        <v>30</v>
      </c>
      <c r="D108" s="143"/>
      <c r="E108" s="140"/>
      <c r="F108" s="207">
        <f>IF($B$121=TRUE,F102+1,"")</f>
        <v>38</v>
      </c>
      <c r="G108" s="158"/>
      <c r="H108" s="178"/>
      <c r="I108" s="151"/>
      <c r="J108" s="157"/>
      <c r="K108" s="153"/>
      <c r="L108" s="146"/>
      <c r="M108" s="176"/>
      <c r="N108" s="157"/>
      <c r="O108" s="174"/>
    </row>
    <row r="109" spans="3:16" ht="16.5" thickBot="1">
      <c r="C109" s="144"/>
      <c r="D109" s="207">
        <f>IF($B$121=TRUE,D103+1,"")</f>
        <v>22</v>
      </c>
      <c r="E109" s="142"/>
      <c r="F109" s="143"/>
      <c r="G109" s="145"/>
      <c r="H109" s="138"/>
      <c r="I109" s="144"/>
      <c r="J109" s="146"/>
      <c r="K109" s="153"/>
      <c r="L109" s="138"/>
      <c r="M109" s="153"/>
      <c r="N109" s="138"/>
      <c r="O109" s="174"/>
      <c r="P109" s="138"/>
    </row>
    <row r="110" spans="3:16" ht="15.75" thickBot="1">
      <c r="C110" s="168" t="s">
        <v>28</v>
      </c>
      <c r="D110" s="143"/>
      <c r="E110" s="145"/>
      <c r="H110" s="138"/>
      <c r="I110" s="168" t="s">
        <v>91</v>
      </c>
      <c r="J110" s="177"/>
      <c r="K110" s="145"/>
      <c r="L110" s="138"/>
      <c r="M110" s="153"/>
      <c r="N110" s="138"/>
      <c r="O110" s="174"/>
      <c r="P110" s="138"/>
    </row>
    <row r="111" spans="3:16" ht="15">
      <c r="C111" s="168"/>
      <c r="D111" s="144"/>
      <c r="E111" s="144"/>
      <c r="H111" s="138"/>
      <c r="L111" s="138"/>
      <c r="M111" s="153"/>
      <c r="N111" s="138"/>
      <c r="O111" s="174"/>
      <c r="P111" s="138"/>
    </row>
    <row r="112" spans="3:16" ht="15">
      <c r="C112" s="168"/>
      <c r="D112" s="144"/>
      <c r="E112" s="144"/>
      <c r="H112" s="138"/>
      <c r="I112" s="144"/>
      <c r="J112" s="138"/>
      <c r="K112" s="138"/>
      <c r="L112" s="138"/>
      <c r="M112" s="153"/>
      <c r="N112" s="138"/>
      <c r="O112" s="174"/>
      <c r="P112" s="138"/>
    </row>
    <row r="113" spans="3:16" ht="15.75" thickBot="1">
      <c r="C113" s="168"/>
      <c r="D113" s="141"/>
      <c r="E113" s="141" t="s">
        <v>51</v>
      </c>
      <c r="F113" s="143"/>
      <c r="G113" s="140"/>
      <c r="H113" s="138"/>
      <c r="I113" s="144"/>
      <c r="J113" s="138"/>
      <c r="K113" s="138"/>
      <c r="L113" s="138"/>
      <c r="M113" s="153"/>
      <c r="N113" s="138"/>
      <c r="O113" s="174"/>
      <c r="P113" s="138"/>
    </row>
    <row r="114" spans="3:16" ht="16.5" thickBot="1">
      <c r="C114" s="168"/>
      <c r="D114" s="141"/>
      <c r="G114" s="172"/>
      <c r="H114" s="143"/>
      <c r="I114" s="140"/>
      <c r="J114" s="138"/>
      <c r="K114" s="138"/>
      <c r="L114" s="208">
        <f>IF($B$121=TRUE,L89+1,"")</f>
        <v>56</v>
      </c>
      <c r="M114" s="153"/>
      <c r="N114" s="150"/>
      <c r="O114" s="145"/>
      <c r="P114" s="138"/>
    </row>
    <row r="115" spans="3:16" ht="15.75" thickBot="1">
      <c r="C115" s="168" t="s">
        <v>92</v>
      </c>
      <c r="D115" s="143"/>
      <c r="E115" s="140"/>
      <c r="F115" s="207">
        <f>IF($B$121=TRUE,F108+1,"")</f>
        <v>39</v>
      </c>
      <c r="G115" s="158"/>
      <c r="H115" s="146"/>
      <c r="I115" s="147"/>
      <c r="J115" s="138"/>
      <c r="K115" s="138"/>
      <c r="L115" s="138"/>
      <c r="M115" s="153"/>
      <c r="P115" s="138"/>
    </row>
    <row r="116" spans="3:16" ht="16.5" thickBot="1">
      <c r="C116" s="168"/>
      <c r="D116" s="207">
        <f>IF($B$121=TRUE,D109+1,"")</f>
        <v>23</v>
      </c>
      <c r="E116" s="142"/>
      <c r="F116" s="143"/>
      <c r="G116" s="145"/>
      <c r="H116" s="146"/>
      <c r="I116" s="163"/>
      <c r="J116" s="138"/>
      <c r="K116" s="138"/>
      <c r="L116" s="138"/>
      <c r="M116" s="153"/>
      <c r="P116" s="138"/>
    </row>
    <row r="117" spans="3:16" ht="15.75" thickBot="1">
      <c r="C117" s="168" t="s">
        <v>93</v>
      </c>
      <c r="D117" s="143"/>
      <c r="E117" s="145"/>
      <c r="H117" s="208">
        <f>IF($B$121=TRUE,H104+1,"")</f>
        <v>48</v>
      </c>
      <c r="I117" s="153"/>
      <c r="J117" s="143"/>
      <c r="K117" s="140"/>
      <c r="L117" s="138"/>
      <c r="M117" s="153"/>
      <c r="P117" s="138"/>
    </row>
    <row r="118" spans="3:16" ht="15">
      <c r="C118" s="168"/>
      <c r="D118" s="141"/>
      <c r="H118" s="146"/>
      <c r="I118" s="153"/>
      <c r="J118" s="146"/>
      <c r="K118" s="147"/>
      <c r="L118" s="138"/>
      <c r="M118" s="153"/>
      <c r="P118" s="138"/>
    </row>
    <row r="119" spans="3:16" ht="15.75" thickBot="1">
      <c r="C119" s="168"/>
      <c r="D119" s="144"/>
      <c r="E119" s="144" t="s">
        <v>52</v>
      </c>
      <c r="F119" s="143"/>
      <c r="G119" s="140"/>
      <c r="H119" s="146"/>
      <c r="I119" s="153"/>
      <c r="J119" s="146"/>
      <c r="K119" s="163"/>
      <c r="L119" s="138"/>
      <c r="M119" s="153"/>
      <c r="P119" s="138"/>
    </row>
    <row r="120" spans="3:16" ht="16.5" thickBot="1">
      <c r="C120" s="168"/>
      <c r="D120" s="168"/>
      <c r="E120" s="168"/>
      <c r="G120" s="172"/>
      <c r="H120" s="177"/>
      <c r="I120" s="145"/>
      <c r="J120" s="208">
        <f>IF($B$121=TRUE,J107+1,"")</f>
        <v>52</v>
      </c>
      <c r="K120" s="153"/>
      <c r="L120" s="162"/>
      <c r="M120" s="145"/>
      <c r="P120" s="138"/>
    </row>
    <row r="121" spans="2:16" ht="15.75" thickBot="1">
      <c r="B121" s="181" t="b">
        <v>1</v>
      </c>
      <c r="C121" s="168" t="s">
        <v>94</v>
      </c>
      <c r="D121" s="143"/>
      <c r="E121" s="140"/>
      <c r="F121" s="207">
        <f>IF($B$121=TRUE,F115+1,"")</f>
        <v>40</v>
      </c>
      <c r="G121" s="158"/>
      <c r="H121" s="138"/>
      <c r="I121" s="144"/>
      <c r="J121" s="146"/>
      <c r="K121" s="153"/>
      <c r="P121" s="138"/>
    </row>
    <row r="122" spans="2:16" ht="16.5" thickBot="1">
      <c r="B122" s="181" t="b">
        <v>1</v>
      </c>
      <c r="C122" s="168"/>
      <c r="D122" s="207">
        <f>IF($B$121=TRUE,D116+1,"")</f>
        <v>24</v>
      </c>
      <c r="E122" s="142"/>
      <c r="F122" s="143"/>
      <c r="G122" s="145"/>
      <c r="H122" s="138"/>
      <c r="I122" s="144"/>
      <c r="J122" s="146"/>
      <c r="K122" s="153"/>
      <c r="P122" s="138"/>
    </row>
    <row r="123" spans="3:16" ht="15.75" thickBot="1">
      <c r="C123" s="168" t="s">
        <v>95</v>
      </c>
      <c r="D123" s="143"/>
      <c r="E123" s="145"/>
      <c r="H123" s="138"/>
      <c r="I123" s="168" t="s">
        <v>96</v>
      </c>
      <c r="J123" s="177"/>
      <c r="K123" s="145"/>
      <c r="L123" s="138"/>
      <c r="M123" s="144"/>
      <c r="P123" s="138"/>
    </row>
    <row r="124" spans="3:16" ht="15">
      <c r="C124" s="144"/>
      <c r="D124" s="144"/>
      <c r="E124" s="144"/>
      <c r="H124" s="138"/>
      <c r="L124" s="138"/>
      <c r="M124" s="144"/>
      <c r="P124" s="138"/>
    </row>
    <row r="125" spans="2:6" ht="18">
      <c r="B125" s="76" t="s">
        <v>65</v>
      </c>
      <c r="C125" s="35"/>
      <c r="D125" s="24"/>
      <c r="E125" s="26"/>
      <c r="F125" s="77" t="s">
        <v>59</v>
      </c>
    </row>
  </sheetData>
  <mergeCells count="5">
    <mergeCell ref="A1:S1"/>
    <mergeCell ref="A2:S2"/>
    <mergeCell ref="A3:S3"/>
    <mergeCell ref="A5:S5"/>
    <mergeCell ref="R4:S4"/>
  </mergeCells>
  <printOptions/>
  <pageMargins left="0.22" right="0.25" top="0.38" bottom="0.38" header="0.2" footer="0.2"/>
  <pageSetup fitToHeight="1" fitToWidth="1" horizontalDpi="600" verticalDpi="600" orientation="portrait" paperSize="9" scale="3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PageLayoutView="0" workbookViewId="0" topLeftCell="A1">
      <selection activeCell="F8" sqref="F8"/>
    </sheetView>
  </sheetViews>
  <sheetFormatPr defaultColWidth="45.421875" defaultRowHeight="15"/>
  <cols>
    <col min="1" max="1" width="5.28125" style="109" customWidth="1"/>
    <col min="2" max="2" width="34.7109375" style="4" customWidth="1"/>
    <col min="3" max="3" width="11.140625" style="4" customWidth="1"/>
    <col min="4" max="4" width="30.421875" style="103" customWidth="1"/>
    <col min="5" max="5" width="12.28125" style="103" customWidth="1"/>
    <col min="6" max="254" width="33.7109375" style="4" customWidth="1"/>
    <col min="255" max="255" width="7.7109375" style="4" customWidth="1"/>
    <col min="256" max="16384" width="45.421875" style="4" customWidth="1"/>
  </cols>
  <sheetData>
    <row r="1" spans="1:5" ht="36" customHeight="1">
      <c r="A1" s="221" t="s">
        <v>66</v>
      </c>
      <c r="B1" s="221"/>
      <c r="C1" s="221"/>
      <c r="D1" s="221"/>
      <c r="E1" s="221"/>
    </row>
    <row r="2" spans="1:5" ht="15.75">
      <c r="A2" s="222" t="s">
        <v>2</v>
      </c>
      <c r="B2" s="222"/>
      <c r="C2" s="222"/>
      <c r="D2" s="222"/>
      <c r="E2" s="222"/>
    </row>
    <row r="3" spans="1:5" ht="15">
      <c r="A3" s="223" t="s">
        <v>60</v>
      </c>
      <c r="B3" s="223"/>
      <c r="C3" s="223"/>
      <c r="D3" s="223"/>
      <c r="E3" s="223"/>
    </row>
    <row r="4" spans="1:5" ht="15">
      <c r="A4" s="4"/>
      <c r="C4" s="102"/>
      <c r="E4" s="117" t="s">
        <v>113</v>
      </c>
    </row>
    <row r="5" spans="1:7" ht="15">
      <c r="A5" s="1"/>
      <c r="B5" s="1"/>
      <c r="C5" s="1"/>
      <c r="D5" s="1"/>
      <c r="E5" s="3"/>
      <c r="F5" s="1"/>
      <c r="G5" s="2"/>
    </row>
    <row r="6" spans="1:5" s="98" customFormat="1" ht="63.75">
      <c r="A6" s="104" t="s">
        <v>0</v>
      </c>
      <c r="B6" s="105" t="s">
        <v>58</v>
      </c>
      <c r="C6" s="105" t="s">
        <v>64</v>
      </c>
      <c r="D6" s="105" t="s">
        <v>62</v>
      </c>
      <c r="E6" s="111" t="s">
        <v>63</v>
      </c>
    </row>
    <row r="7" spans="1:5" s="98" customFormat="1" ht="35.25" customHeight="1">
      <c r="A7" s="104">
        <v>1</v>
      </c>
      <c r="B7" s="106"/>
      <c r="C7" s="105"/>
      <c r="D7" s="104"/>
      <c r="E7" s="104"/>
    </row>
    <row r="8" spans="1:5" s="98" customFormat="1" ht="35.25" customHeight="1">
      <c r="A8" s="104">
        <v>2</v>
      </c>
      <c r="B8" s="106"/>
      <c r="C8" s="105"/>
      <c r="D8" s="104"/>
      <c r="E8" s="104"/>
    </row>
    <row r="9" spans="1:5" s="98" customFormat="1" ht="35.25" customHeight="1">
      <c r="A9" s="104">
        <v>3</v>
      </c>
      <c r="B9" s="106"/>
      <c r="C9" s="105"/>
      <c r="D9" s="104"/>
      <c r="E9" s="104"/>
    </row>
    <row r="10" spans="1:5" s="98" customFormat="1" ht="35.25" customHeight="1">
      <c r="A10" s="104">
        <v>4</v>
      </c>
      <c r="B10" s="106"/>
      <c r="C10" s="105"/>
      <c r="D10" s="104"/>
      <c r="E10" s="104"/>
    </row>
    <row r="11" spans="1:5" s="98" customFormat="1" ht="35.25" customHeight="1">
      <c r="A11" s="104">
        <v>5</v>
      </c>
      <c r="B11" s="106"/>
      <c r="C11" s="105"/>
      <c r="D11" s="104"/>
      <c r="E11" s="104"/>
    </row>
    <row r="12" spans="1:5" s="98" customFormat="1" ht="35.25" customHeight="1">
      <c r="A12" s="104">
        <v>6</v>
      </c>
      <c r="B12" s="106"/>
      <c r="C12" s="105"/>
      <c r="D12" s="104"/>
      <c r="E12" s="104"/>
    </row>
    <row r="13" spans="1:5" ht="35.25" customHeight="1">
      <c r="A13" s="104">
        <v>7</v>
      </c>
      <c r="B13" s="106"/>
      <c r="C13" s="105"/>
      <c r="D13" s="104"/>
      <c r="E13" s="104"/>
    </row>
    <row r="14" spans="1:5" s="98" customFormat="1" ht="35.25" customHeight="1">
      <c r="A14" s="104">
        <v>8</v>
      </c>
      <c r="B14" s="106"/>
      <c r="C14" s="105"/>
      <c r="D14" s="104"/>
      <c r="E14" s="104"/>
    </row>
    <row r="15" spans="1:5" s="98" customFormat="1" ht="35.25" customHeight="1">
      <c r="A15" s="104">
        <v>9</v>
      </c>
      <c r="B15" s="106"/>
      <c r="C15" s="105"/>
      <c r="D15" s="104"/>
      <c r="E15" s="104"/>
    </row>
    <row r="16" spans="1:5" s="98" customFormat="1" ht="35.25" customHeight="1">
      <c r="A16" s="104">
        <v>10</v>
      </c>
      <c r="B16" s="106"/>
      <c r="C16" s="105"/>
      <c r="D16" s="104"/>
      <c r="E16" s="104"/>
    </row>
    <row r="17" spans="1:5" ht="35.25" customHeight="1">
      <c r="A17" s="104">
        <v>11</v>
      </c>
      <c r="B17" s="106"/>
      <c r="C17" s="105"/>
      <c r="D17" s="104"/>
      <c r="E17" s="104"/>
    </row>
    <row r="18" spans="1:5" s="98" customFormat="1" ht="35.25" customHeight="1">
      <c r="A18" s="104">
        <v>12</v>
      </c>
      <c r="B18" s="106"/>
      <c r="C18" s="105"/>
      <c r="D18" s="104"/>
      <c r="E18" s="104"/>
    </row>
    <row r="19" spans="1:5" s="98" customFormat="1" ht="35.25" customHeight="1">
      <c r="A19" s="104">
        <v>13</v>
      </c>
      <c r="B19" s="106"/>
      <c r="C19" s="105"/>
      <c r="D19" s="104"/>
      <c r="E19" s="104"/>
    </row>
    <row r="20" spans="1:5" s="98" customFormat="1" ht="35.25" customHeight="1">
      <c r="A20" s="104">
        <v>14</v>
      </c>
      <c r="B20" s="106"/>
      <c r="C20" s="105"/>
      <c r="D20" s="104"/>
      <c r="E20" s="104"/>
    </row>
    <row r="21" spans="1:5" s="98" customFormat="1" ht="35.25" customHeight="1">
      <c r="A21" s="104">
        <v>15</v>
      </c>
      <c r="B21" s="106"/>
      <c r="C21" s="105"/>
      <c r="D21" s="104"/>
      <c r="E21" s="104"/>
    </row>
    <row r="22" spans="1:5" ht="35.25" customHeight="1">
      <c r="A22" s="104">
        <v>16</v>
      </c>
      <c r="B22" s="107"/>
      <c r="C22" s="107"/>
      <c r="D22" s="108"/>
      <c r="E22" s="108"/>
    </row>
    <row r="24" spans="1:4" ht="15">
      <c r="A24" s="4"/>
      <c r="B24" s="4" t="s">
        <v>61</v>
      </c>
      <c r="D24" s="110"/>
    </row>
    <row r="26" spans="1:5" ht="15">
      <c r="A26" s="4"/>
      <c r="D26" s="4"/>
      <c r="E26" s="4"/>
    </row>
    <row r="27" spans="1:5" ht="15">
      <c r="A27" s="4"/>
      <c r="D27" s="4"/>
      <c r="E27" s="4"/>
    </row>
    <row r="28" spans="1:5" ht="15">
      <c r="A28" s="4"/>
      <c r="D28" s="4"/>
      <c r="E28" s="4"/>
    </row>
    <row r="29" spans="1:5" ht="15">
      <c r="A29" s="4"/>
      <c r="D29" s="4"/>
      <c r="E29" s="4"/>
    </row>
    <row r="30" spans="1:5" ht="15">
      <c r="A30" s="4"/>
      <c r="D30" s="4"/>
      <c r="E30" s="4"/>
    </row>
    <row r="31" spans="1:5" ht="15">
      <c r="A31" s="4"/>
      <c r="D31" s="4"/>
      <c r="E31" s="4"/>
    </row>
    <row r="32" spans="1:5" ht="15">
      <c r="A32" s="4"/>
      <c r="D32" s="4"/>
      <c r="E32" s="4"/>
    </row>
    <row r="33" spans="1:5" ht="15">
      <c r="A33" s="4"/>
      <c r="D33" s="4"/>
      <c r="E33" s="4"/>
    </row>
    <row r="34" spans="1:5" ht="15">
      <c r="A34" s="4"/>
      <c r="D34" s="4"/>
      <c r="E34" s="4"/>
    </row>
    <row r="35" spans="1:5" ht="15">
      <c r="A35" s="4"/>
      <c r="D35" s="4"/>
      <c r="E35" s="4"/>
    </row>
  </sheetData>
  <sheetProtection/>
  <mergeCells count="3">
    <mergeCell ref="A1:E1"/>
    <mergeCell ref="A2:E2"/>
    <mergeCell ref="A3:E3"/>
  </mergeCells>
  <printOptions/>
  <pageMargins left="0.31496062992125984" right="0.1968503937007874" top="0.2" bottom="0.2" header="0.31496062992125984" footer="0.31496062992125984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70" zoomScaleNormal="70" zoomScalePageLayoutView="0" workbookViewId="0" topLeftCell="A1">
      <selection activeCell="M7" sqref="M7"/>
    </sheetView>
  </sheetViews>
  <sheetFormatPr defaultColWidth="8.7109375" defaultRowHeight="15"/>
  <cols>
    <col min="1" max="1" width="5.140625" style="84" customWidth="1"/>
    <col min="2" max="2" width="5.7109375" style="85" customWidth="1"/>
    <col min="3" max="4" width="32.421875" style="84" customWidth="1"/>
    <col min="5" max="5" width="5.8515625" style="84" customWidth="1"/>
    <col min="6" max="7" width="4.8515625" style="84" customWidth="1"/>
    <col min="8" max="16384" width="8.7109375" style="88" customWidth="1"/>
  </cols>
  <sheetData>
    <row r="1" spans="1:7" ht="33" customHeight="1">
      <c r="A1" s="221" t="s">
        <v>115</v>
      </c>
      <c r="B1" s="223"/>
      <c r="C1" s="223"/>
      <c r="D1" s="223"/>
      <c r="E1" s="223"/>
      <c r="F1" s="223"/>
      <c r="G1" s="223"/>
    </row>
    <row r="2" spans="1:7" ht="17.25" customHeight="1">
      <c r="A2" s="222" t="s">
        <v>2</v>
      </c>
      <c r="B2" s="222"/>
      <c r="C2" s="222"/>
      <c r="D2" s="222"/>
      <c r="E2" s="222"/>
      <c r="F2" s="222"/>
      <c r="G2" s="222"/>
    </row>
    <row r="3" spans="1:7" ht="15" customHeight="1">
      <c r="A3" s="223" t="s">
        <v>114</v>
      </c>
      <c r="B3" s="223"/>
      <c r="C3" s="223"/>
      <c r="D3" s="223"/>
      <c r="E3" s="223"/>
      <c r="F3" s="223"/>
      <c r="G3" s="223"/>
    </row>
    <row r="4" spans="2:7" ht="15">
      <c r="B4" s="84"/>
      <c r="F4" s="89"/>
      <c r="G4" s="117" t="s">
        <v>113</v>
      </c>
    </row>
    <row r="5" spans="2:7" s="84" customFormat="1" ht="15">
      <c r="B5" s="88"/>
      <c r="C5" s="88"/>
      <c r="D5" s="88"/>
      <c r="E5" s="88"/>
      <c r="F5" s="88"/>
      <c r="G5" s="88"/>
    </row>
    <row r="6" spans="1:7" ht="30">
      <c r="A6" s="99" t="s">
        <v>56</v>
      </c>
      <c r="B6" s="224" t="s">
        <v>117</v>
      </c>
      <c r="C6" s="224"/>
      <c r="D6" s="224" t="s">
        <v>116</v>
      </c>
      <c r="E6" s="224"/>
      <c r="F6" s="225" t="s">
        <v>57</v>
      </c>
      <c r="G6" s="226"/>
    </row>
    <row r="7" spans="1:7" ht="18">
      <c r="A7" s="112">
        <v>1</v>
      </c>
      <c r="B7" s="113">
        <v>1</v>
      </c>
      <c r="C7" s="114"/>
      <c r="D7" s="115"/>
      <c r="E7" s="115">
        <v>16</v>
      </c>
      <c r="F7" s="115"/>
      <c r="G7" s="113"/>
    </row>
    <row r="8" spans="1:7" ht="18">
      <c r="A8" s="112">
        <v>2</v>
      </c>
      <c r="B8" s="113">
        <v>8</v>
      </c>
      <c r="C8" s="114"/>
      <c r="D8" s="114"/>
      <c r="E8" s="115">
        <v>9</v>
      </c>
      <c r="F8" s="115"/>
      <c r="G8" s="113"/>
    </row>
    <row r="9" spans="1:7" ht="18">
      <c r="A9" s="112">
        <v>3</v>
      </c>
      <c r="B9" s="113">
        <v>5</v>
      </c>
      <c r="C9" s="114"/>
      <c r="D9" s="115"/>
      <c r="E9" s="115">
        <v>12</v>
      </c>
      <c r="F9" s="115"/>
      <c r="G9" s="113"/>
    </row>
    <row r="10" spans="1:7" ht="18">
      <c r="A10" s="112">
        <v>4</v>
      </c>
      <c r="B10" s="113">
        <v>4</v>
      </c>
      <c r="C10" s="114"/>
      <c r="D10" s="115"/>
      <c r="E10" s="115">
        <v>13</v>
      </c>
      <c r="F10" s="115"/>
      <c r="G10" s="113"/>
    </row>
    <row r="11" spans="1:7" ht="18">
      <c r="A11" s="112">
        <v>5</v>
      </c>
      <c r="B11" s="113">
        <v>3</v>
      </c>
      <c r="C11" s="114"/>
      <c r="D11" s="115"/>
      <c r="E11" s="115">
        <v>14</v>
      </c>
      <c r="F11" s="115"/>
      <c r="G11" s="113"/>
    </row>
    <row r="12" spans="1:7" ht="18">
      <c r="A12" s="112">
        <v>6</v>
      </c>
      <c r="B12" s="113">
        <v>6</v>
      </c>
      <c r="C12" s="115"/>
      <c r="D12" s="114"/>
      <c r="E12" s="116">
        <v>11</v>
      </c>
      <c r="F12" s="115"/>
      <c r="G12" s="113"/>
    </row>
    <row r="13" spans="1:7" ht="18">
      <c r="A13" s="112">
        <v>7</v>
      </c>
      <c r="B13" s="113">
        <v>7</v>
      </c>
      <c r="C13" s="115"/>
      <c r="D13" s="114"/>
      <c r="E13" s="115">
        <v>10</v>
      </c>
      <c r="F13" s="115"/>
      <c r="G13" s="113"/>
    </row>
    <row r="14" spans="1:7" ht="18">
      <c r="A14" s="112">
        <v>8</v>
      </c>
      <c r="B14" s="113">
        <v>2</v>
      </c>
      <c r="C14" s="115"/>
      <c r="D14" s="114"/>
      <c r="E14" s="115">
        <v>15</v>
      </c>
      <c r="F14" s="115"/>
      <c r="G14" s="113"/>
    </row>
    <row r="15" spans="1:7" ht="15">
      <c r="A15" s="112">
        <v>9</v>
      </c>
      <c r="B15" s="113" t="s">
        <v>11</v>
      </c>
      <c r="C15" s="115"/>
      <c r="D15" s="115"/>
      <c r="E15" s="115" t="s">
        <v>12</v>
      </c>
      <c r="F15" s="115"/>
      <c r="G15" s="113"/>
    </row>
    <row r="16" spans="1:7" ht="15">
      <c r="A16" s="112">
        <v>10</v>
      </c>
      <c r="B16" s="113" t="s">
        <v>13</v>
      </c>
      <c r="C16" s="115"/>
      <c r="D16" s="115"/>
      <c r="E16" s="115" t="s">
        <v>14</v>
      </c>
      <c r="F16" s="115"/>
      <c r="G16" s="113"/>
    </row>
    <row r="17" spans="1:7" ht="15">
      <c r="A17" s="112">
        <v>11</v>
      </c>
      <c r="B17" s="113" t="s">
        <v>15</v>
      </c>
      <c r="C17" s="115"/>
      <c r="D17" s="115"/>
      <c r="E17" s="115" t="s">
        <v>16</v>
      </c>
      <c r="F17" s="115"/>
      <c r="G17" s="113"/>
    </row>
    <row r="18" spans="1:7" ht="15">
      <c r="A18" s="112">
        <v>12</v>
      </c>
      <c r="B18" s="113" t="s">
        <v>17</v>
      </c>
      <c r="C18" s="115"/>
      <c r="D18" s="115"/>
      <c r="E18" s="115" t="s">
        <v>18</v>
      </c>
      <c r="F18" s="115"/>
      <c r="G18" s="113"/>
    </row>
    <row r="19" spans="1:7" ht="15">
      <c r="A19" s="112">
        <v>13</v>
      </c>
      <c r="B19" s="113" t="s">
        <v>19</v>
      </c>
      <c r="C19" s="115"/>
      <c r="D19" s="115"/>
      <c r="E19" s="115" t="s">
        <v>20</v>
      </c>
      <c r="F19" s="115"/>
      <c r="G19" s="113"/>
    </row>
    <row r="20" spans="1:7" ht="15">
      <c r="A20" s="112">
        <v>14</v>
      </c>
      <c r="B20" s="113" t="s">
        <v>21</v>
      </c>
      <c r="C20" s="115"/>
      <c r="D20" s="115"/>
      <c r="E20" s="115" t="s">
        <v>22</v>
      </c>
      <c r="F20" s="115"/>
      <c r="G20" s="113"/>
    </row>
    <row r="21" spans="1:7" ht="15">
      <c r="A21" s="112">
        <v>15</v>
      </c>
      <c r="B21" s="113" t="s">
        <v>23</v>
      </c>
      <c r="C21" s="115"/>
      <c r="D21" s="115"/>
      <c r="E21" s="115" t="s">
        <v>24</v>
      </c>
      <c r="F21" s="115"/>
      <c r="G21" s="113"/>
    </row>
    <row r="22" spans="1:7" ht="15">
      <c r="A22" s="112">
        <v>16</v>
      </c>
      <c r="B22" s="113" t="s">
        <v>25</v>
      </c>
      <c r="C22" s="115"/>
      <c r="D22" s="115"/>
      <c r="E22" s="115" t="s">
        <v>26</v>
      </c>
      <c r="F22" s="115"/>
      <c r="G22" s="113"/>
    </row>
    <row r="23" spans="1:7" ht="15">
      <c r="A23" s="112">
        <v>17</v>
      </c>
      <c r="B23" s="113" t="s">
        <v>27</v>
      </c>
      <c r="C23" s="115"/>
      <c r="D23" s="115"/>
      <c r="E23" s="115" t="s">
        <v>28</v>
      </c>
      <c r="F23" s="115"/>
      <c r="G23" s="113"/>
    </row>
    <row r="24" spans="1:7" ht="15">
      <c r="A24" s="112">
        <v>18</v>
      </c>
      <c r="B24" s="113" t="s">
        <v>29</v>
      </c>
      <c r="C24" s="115"/>
      <c r="D24" s="115"/>
      <c r="E24" s="115" t="s">
        <v>30</v>
      </c>
      <c r="F24" s="115"/>
      <c r="G24" s="113"/>
    </row>
    <row r="25" spans="1:7" ht="15">
      <c r="A25" s="112">
        <v>19</v>
      </c>
      <c r="B25" s="113" t="s">
        <v>31</v>
      </c>
      <c r="C25" s="115"/>
      <c r="D25" s="115"/>
      <c r="E25" s="115" t="s">
        <v>32</v>
      </c>
      <c r="F25" s="115"/>
      <c r="G25" s="113"/>
    </row>
    <row r="26" spans="1:7" ht="15">
      <c r="A26" s="112">
        <v>20</v>
      </c>
      <c r="B26" s="113" t="s">
        <v>33</v>
      </c>
      <c r="C26" s="115"/>
      <c r="D26" s="115"/>
      <c r="E26" s="115" t="s">
        <v>34</v>
      </c>
      <c r="F26" s="115"/>
      <c r="G26" s="113"/>
    </row>
    <row r="27" spans="1:7" ht="15">
      <c r="A27" s="112">
        <v>21</v>
      </c>
      <c r="B27" s="113" t="s">
        <v>35</v>
      </c>
      <c r="C27" s="115"/>
      <c r="D27" s="115"/>
      <c r="E27" s="115" t="s">
        <v>36</v>
      </c>
      <c r="F27" s="115"/>
      <c r="G27" s="113"/>
    </row>
    <row r="28" spans="1:7" ht="15">
      <c r="A28" s="112">
        <v>22</v>
      </c>
      <c r="B28" s="113" t="s">
        <v>37</v>
      </c>
      <c r="C28" s="115"/>
      <c r="D28" s="115"/>
      <c r="E28" s="115" t="s">
        <v>38</v>
      </c>
      <c r="F28" s="115"/>
      <c r="G28" s="113"/>
    </row>
    <row r="29" spans="1:7" ht="15">
      <c r="A29" s="112">
        <v>23</v>
      </c>
      <c r="B29" s="113" t="s">
        <v>39</v>
      </c>
      <c r="C29" s="115"/>
      <c r="D29" s="115"/>
      <c r="E29" s="115" t="s">
        <v>40</v>
      </c>
      <c r="F29" s="115"/>
      <c r="G29" s="113"/>
    </row>
    <row r="30" spans="1:7" ht="15">
      <c r="A30" s="112">
        <v>24</v>
      </c>
      <c r="B30" s="113" t="s">
        <v>41</v>
      </c>
      <c r="C30" s="115"/>
      <c r="D30" s="115"/>
      <c r="E30" s="115" t="s">
        <v>42</v>
      </c>
      <c r="F30" s="115"/>
      <c r="G30" s="113"/>
    </row>
    <row r="31" spans="1:7" ht="15">
      <c r="A31" s="112">
        <v>25</v>
      </c>
      <c r="B31" s="113" t="s">
        <v>43</v>
      </c>
      <c r="C31" s="115"/>
      <c r="D31" s="115"/>
      <c r="E31" s="115" t="s">
        <v>44</v>
      </c>
      <c r="F31" s="115"/>
      <c r="G31" s="113"/>
    </row>
    <row r="32" spans="1:7" ht="15">
      <c r="A32" s="112">
        <v>26</v>
      </c>
      <c r="B32" s="113" t="s">
        <v>45</v>
      </c>
      <c r="C32" s="115"/>
      <c r="D32" s="115"/>
      <c r="E32" s="115" t="s">
        <v>46</v>
      </c>
      <c r="F32" s="115"/>
      <c r="G32" s="113"/>
    </row>
    <row r="33" spans="1:7" ht="15">
      <c r="A33" s="112">
        <v>27</v>
      </c>
      <c r="B33" s="113" t="s">
        <v>47</v>
      </c>
      <c r="C33" s="115"/>
      <c r="D33" s="115"/>
      <c r="E33" s="115" t="s">
        <v>48</v>
      </c>
      <c r="F33" s="115"/>
      <c r="G33" s="113"/>
    </row>
    <row r="34" spans="1:7" ht="15">
      <c r="A34" s="112">
        <v>28</v>
      </c>
      <c r="B34" s="113" t="s">
        <v>49</v>
      </c>
      <c r="C34" s="115"/>
      <c r="D34" s="115"/>
      <c r="E34" s="115" t="s">
        <v>50</v>
      </c>
      <c r="F34" s="115"/>
      <c r="G34" s="113"/>
    </row>
    <row r="35" spans="1:7" ht="15">
      <c r="A35" s="112">
        <v>29</v>
      </c>
      <c r="B35" s="113" t="s">
        <v>51</v>
      </c>
      <c r="C35" s="115"/>
      <c r="D35" s="115"/>
      <c r="E35" s="115" t="s">
        <v>52</v>
      </c>
      <c r="F35" s="115"/>
      <c r="G35" s="113"/>
    </row>
    <row r="36" spans="1:7" ht="15">
      <c r="A36" s="112">
        <v>30</v>
      </c>
      <c r="B36" s="113" t="s">
        <v>53</v>
      </c>
      <c r="C36" s="115"/>
      <c r="D36" s="115"/>
      <c r="E36" s="115" t="s">
        <v>54</v>
      </c>
      <c r="F36" s="115"/>
      <c r="G36" s="113"/>
    </row>
    <row r="37" spans="1:6" ht="15">
      <c r="A37" s="88"/>
      <c r="B37" s="101" t="s">
        <v>9</v>
      </c>
      <c r="C37" s="90"/>
      <c r="D37" s="88"/>
      <c r="E37" s="88"/>
      <c r="F37" s="100" t="s">
        <v>55</v>
      </c>
    </row>
    <row r="38" spans="1:7" ht="15">
      <c r="A38" s="84" t="s">
        <v>1</v>
      </c>
      <c r="B38" s="86"/>
      <c r="C38" s="78" t="s">
        <v>59</v>
      </c>
      <c r="E38" s="88"/>
      <c r="F38" s="92"/>
      <c r="G38" s="91"/>
    </row>
    <row r="39" spans="1:7" ht="15">
      <c r="A39" s="88"/>
      <c r="B39" s="88"/>
      <c r="C39" s="88"/>
      <c r="D39" s="88"/>
      <c r="E39" s="88"/>
      <c r="F39" s="88"/>
      <c r="G39" s="88"/>
    </row>
    <row r="40" spans="1:7" ht="15">
      <c r="A40" s="88"/>
      <c r="B40" s="88"/>
      <c r="C40" s="88"/>
      <c r="D40" s="88"/>
      <c r="E40" s="88"/>
      <c r="F40" s="88"/>
      <c r="G40" s="88"/>
    </row>
    <row r="41" spans="1:7" ht="15">
      <c r="A41" s="88"/>
      <c r="B41" s="88"/>
      <c r="C41" s="88"/>
      <c r="D41" s="88"/>
      <c r="E41" s="88"/>
      <c r="F41" s="88"/>
      <c r="G41" s="88"/>
    </row>
    <row r="42" spans="1:7" ht="15">
      <c r="A42" s="88"/>
      <c r="B42" s="88"/>
      <c r="C42" s="88"/>
      <c r="D42" s="88"/>
      <c r="E42" s="88"/>
      <c r="F42" s="88"/>
      <c r="G42" s="88"/>
    </row>
    <row r="43" spans="1:7" ht="15">
      <c r="A43" s="88"/>
      <c r="B43" s="88"/>
      <c r="C43" s="88"/>
      <c r="D43" s="88"/>
      <c r="E43" s="88"/>
      <c r="F43" s="88"/>
      <c r="G43" s="88"/>
    </row>
    <row r="44" spans="1:7" ht="15">
      <c r="A44" s="88"/>
      <c r="B44" s="88"/>
      <c r="C44" s="88"/>
      <c r="D44" s="88"/>
      <c r="E44" s="88"/>
      <c r="F44" s="88"/>
      <c r="G44" s="88"/>
    </row>
    <row r="45" spans="1:7" ht="15">
      <c r="A45" s="88"/>
      <c r="B45" s="88"/>
      <c r="C45" s="88"/>
      <c r="D45" s="88"/>
      <c r="E45" s="88"/>
      <c r="F45" s="88"/>
      <c r="G45" s="88"/>
    </row>
    <row r="46" spans="1:7" ht="15">
      <c r="A46" s="88"/>
      <c r="B46" s="88"/>
      <c r="C46" s="88"/>
      <c r="D46" s="88"/>
      <c r="E46" s="88"/>
      <c r="F46" s="88"/>
      <c r="G46" s="88"/>
    </row>
    <row r="47" spans="1:7" ht="15">
      <c r="A47" s="88"/>
      <c r="B47" s="88"/>
      <c r="C47" s="88"/>
      <c r="D47" s="88"/>
      <c r="E47" s="88"/>
      <c r="F47" s="88"/>
      <c r="G47" s="88"/>
    </row>
    <row r="48" spans="1:7" ht="15">
      <c r="A48" s="88"/>
      <c r="B48" s="88"/>
      <c r="C48" s="88"/>
      <c r="D48" s="88"/>
      <c r="E48" s="88"/>
      <c r="F48" s="88"/>
      <c r="G48" s="88"/>
    </row>
    <row r="49" spans="1:7" ht="15">
      <c r="A49" s="88"/>
      <c r="B49" s="88"/>
      <c r="C49" s="88"/>
      <c r="D49" s="88"/>
      <c r="E49" s="88"/>
      <c r="F49" s="88"/>
      <c r="G49" s="88"/>
    </row>
    <row r="50" ht="15">
      <c r="A50" s="88"/>
    </row>
  </sheetData>
  <sheetProtection/>
  <mergeCells count="6">
    <mergeCell ref="A1:G1"/>
    <mergeCell ref="A2:G2"/>
    <mergeCell ref="A3:G3"/>
    <mergeCell ref="B6:C6"/>
    <mergeCell ref="D6:E6"/>
    <mergeCell ref="F6:G6"/>
  </mergeCells>
  <printOptions horizontalCentered="1"/>
  <pageMargins left="0.5905511811023623" right="0.3937007874015748" top="0.47" bottom="0.53" header="0.31496062992125984" footer="0.2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2019-02-28T07:01:51Z</cp:lastPrinted>
  <dcterms:created xsi:type="dcterms:W3CDTF">2016-05-20T11:06:26Z</dcterms:created>
  <dcterms:modified xsi:type="dcterms:W3CDTF">2019-02-28T07:39:38Z</dcterms:modified>
  <cp:category/>
  <cp:version/>
  <cp:contentType/>
  <cp:contentStatus/>
</cp:coreProperties>
</file>