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20" windowWidth="19320" windowHeight="7185"/>
  </bookViews>
  <sheets>
    <sheet name="Командний протокол" sheetId="11" r:id="rId1"/>
    <sheet name="Сітка змагань" sheetId="10" r:id="rId2"/>
    <sheet name="Протокол змагань" sheetId="12" r:id="rId3"/>
    <sheet name="Розклад+рез-т " sheetId="14" r:id="rId4"/>
  </sheets>
  <definedNames>
    <definedName name="valuevx">42.314159</definedName>
    <definedName name="_xlnm.Print_Area" localSheetId="1">'Сітка змагань'!$A$1:$M$42</definedName>
  </definedNames>
  <calcPr calcId="114210"/>
</workbook>
</file>

<file path=xl/calcChain.xml><?xml version="1.0" encoding="utf-8"?>
<calcChain xmlns="http://schemas.openxmlformats.org/spreadsheetml/2006/main">
  <c r="M31" i="10"/>
  <c r="M26"/>
  <c r="M16"/>
  <c r="M10"/>
  <c r="O12"/>
  <c r="O19"/>
  <c r="O35"/>
  <c r="O28"/>
  <c r="Q37"/>
  <c r="Q33"/>
  <c r="Q30"/>
  <c r="Q26"/>
  <c r="Q21"/>
  <c r="Q17"/>
  <c r="Q14"/>
  <c r="Q10"/>
  <c r="S35"/>
  <c r="S32"/>
  <c r="S28"/>
  <c r="S25"/>
  <c r="S19"/>
  <c r="S16"/>
  <c r="S12"/>
  <c r="S9"/>
  <c r="K36"/>
  <c r="K40"/>
  <c r="K29"/>
  <c r="H36"/>
  <c r="H40"/>
  <c r="H29"/>
  <c r="K14"/>
  <c r="H14"/>
  <c r="F34"/>
  <c r="F26"/>
  <c r="F18"/>
  <c r="F10"/>
  <c r="D8"/>
  <c r="D12"/>
  <c r="D16"/>
  <c r="D20"/>
  <c r="D24"/>
  <c r="D28"/>
  <c r="D32"/>
  <c r="D36"/>
  <c r="B7"/>
  <c r="B11"/>
  <c r="B15"/>
  <c r="B19"/>
  <c r="B23"/>
  <c r="B27"/>
  <c r="B31"/>
  <c r="B35"/>
  <c r="D9"/>
  <c r="D17"/>
  <c r="D25"/>
  <c r="D33"/>
  <c r="S10"/>
  <c r="S17"/>
  <c r="S26"/>
  <c r="P36"/>
  <c r="P32"/>
  <c r="I39"/>
  <c r="I35"/>
  <c r="F33"/>
  <c r="H39"/>
  <c r="H35"/>
  <c r="J39"/>
  <c r="J35"/>
  <c r="K39"/>
  <c r="K35"/>
  <c r="J28"/>
  <c r="I28"/>
  <c r="K28"/>
  <c r="H28"/>
  <c r="J13"/>
  <c r="I13"/>
  <c r="K13"/>
  <c r="H13"/>
  <c r="L30"/>
  <c r="L25"/>
  <c r="M30"/>
  <c r="M25"/>
  <c r="L15"/>
  <c r="L9"/>
  <c r="M15"/>
  <c r="M9"/>
  <c r="N34"/>
  <c r="N27"/>
  <c r="O34"/>
  <c r="O27"/>
  <c r="N18"/>
  <c r="N11"/>
  <c r="O18"/>
  <c r="O11"/>
  <c r="G33"/>
  <c r="G25"/>
  <c r="F25"/>
  <c r="G17"/>
  <c r="G9"/>
  <c r="F17"/>
  <c r="F9"/>
  <c r="Q36"/>
  <c r="Q32"/>
  <c r="P29"/>
  <c r="P25"/>
  <c r="Q29"/>
  <c r="Q25"/>
  <c r="P20"/>
  <c r="P16"/>
  <c r="Q20"/>
  <c r="Q16"/>
  <c r="P13"/>
  <c r="P9"/>
  <c r="Q13"/>
  <c r="Q9"/>
  <c r="R34"/>
  <c r="S34"/>
  <c r="S31"/>
  <c r="R31"/>
  <c r="R27"/>
  <c r="R24"/>
  <c r="S27"/>
  <c r="S24"/>
  <c r="R18"/>
  <c r="R15"/>
  <c r="S18"/>
  <c r="S15"/>
  <c r="R11"/>
  <c r="R8"/>
  <c r="S11"/>
  <c r="S8"/>
  <c r="E35"/>
  <c r="D35"/>
  <c r="E31"/>
  <c r="D31"/>
  <c r="E27"/>
  <c r="E23"/>
  <c r="D27"/>
  <c r="D23"/>
  <c r="E19"/>
  <c r="E15"/>
  <c r="D15"/>
  <c r="E11"/>
  <c r="E7"/>
  <c r="D19"/>
  <c r="D11"/>
  <c r="D7"/>
  <c r="C36"/>
  <c r="C34"/>
  <c r="B36"/>
  <c r="B34"/>
  <c r="C32"/>
  <c r="C30"/>
  <c r="B32"/>
  <c r="B30"/>
  <c r="C28"/>
  <c r="C26"/>
  <c r="B28"/>
  <c r="B26"/>
  <c r="C24"/>
  <c r="C22"/>
  <c r="B24"/>
  <c r="B22"/>
  <c r="C20"/>
  <c r="C18"/>
  <c r="B20"/>
  <c r="B18"/>
  <c r="C16"/>
  <c r="C14"/>
  <c r="B16"/>
  <c r="B14"/>
  <c r="C12"/>
  <c r="C10"/>
  <c r="C8"/>
  <c r="B8"/>
  <c r="B6"/>
  <c r="C6"/>
  <c r="B12"/>
  <c r="B10"/>
  <c r="A36"/>
  <c r="A34"/>
  <c r="A24"/>
  <c r="A22"/>
  <c r="A10"/>
  <c r="A8"/>
  <c r="A6"/>
  <c r="A32"/>
  <c r="A30"/>
  <c r="A28"/>
  <c r="A26"/>
  <c r="A20"/>
  <c r="A18"/>
  <c r="A16"/>
  <c r="A14"/>
  <c r="A12"/>
  <c r="S33"/>
  <c r="Q11"/>
  <c r="Q18"/>
  <c r="Q27"/>
  <c r="Q34"/>
  <c r="F13"/>
  <c r="F29"/>
  <c r="O14"/>
  <c r="O30"/>
  <c r="M12"/>
  <c r="M28"/>
  <c r="I12"/>
  <c r="I27"/>
  <c r="K37"/>
  <c r="H37"/>
</calcChain>
</file>

<file path=xl/sharedStrings.xml><?xml version="1.0" encoding="utf-8"?>
<sst xmlns="http://schemas.openxmlformats.org/spreadsheetml/2006/main" count="279" uniqueCount="124">
  <si>
    <t>№ гри</t>
  </si>
  <si>
    <t>Час</t>
  </si>
  <si>
    <t>Команда 1</t>
  </si>
  <si>
    <t>Команда 2</t>
  </si>
  <si>
    <t>Результат</t>
  </si>
  <si>
    <t>Розклад та результати ігор</t>
  </si>
  <si>
    <t>Сітка змагань</t>
  </si>
  <si>
    <t>Скорочення</t>
  </si>
  <si>
    <t>Головний суддя</t>
  </si>
  <si>
    <t>Головний секретар</t>
  </si>
  <si>
    <t xml:space="preserve">L-переможений </t>
  </si>
  <si>
    <t xml:space="preserve">W-переможець </t>
  </si>
  <si>
    <t xml:space="preserve">L - переможений </t>
  </si>
  <si>
    <t>3-4 місце</t>
  </si>
  <si>
    <t>Фінал</t>
  </si>
  <si>
    <t>-</t>
  </si>
  <si>
    <t>Горвний секретар</t>
  </si>
  <si>
    <t xml:space="preserve">Протокол командної першості </t>
  </si>
  <si>
    <t>1 тур</t>
  </si>
  <si>
    <t>2 тур</t>
  </si>
  <si>
    <t>3 тур</t>
  </si>
  <si>
    <t>4 тур</t>
  </si>
  <si>
    <t>Навчальний корпус №9, ігрова зала</t>
  </si>
  <si>
    <t>Команда (ННІ, факультет)</t>
  </si>
  <si>
    <t>60-та спартакіада студентів НУБіП України 2016 - 2017 навчального року</t>
  </si>
  <si>
    <t>60-та спартакіада студентів НУБіП України</t>
  </si>
  <si>
    <t xml:space="preserve">Місце </t>
  </si>
  <si>
    <t>L1</t>
  </si>
  <si>
    <t>L9</t>
  </si>
  <si>
    <t>L12</t>
  </si>
  <si>
    <t>L11</t>
  </si>
  <si>
    <t>L10</t>
  </si>
  <si>
    <t>W13</t>
  </si>
  <si>
    <t>W14</t>
  </si>
  <si>
    <t>W15</t>
  </si>
  <si>
    <t>W16</t>
  </si>
  <si>
    <t>W9</t>
  </si>
  <si>
    <t>W10</t>
  </si>
  <si>
    <t>W11</t>
  </si>
  <si>
    <t>W12</t>
  </si>
  <si>
    <t>W17</t>
  </si>
  <si>
    <t>W18</t>
  </si>
  <si>
    <t>W19</t>
  </si>
  <si>
    <t>W20</t>
  </si>
  <si>
    <t>W23</t>
  </si>
  <si>
    <t>L22</t>
  </si>
  <si>
    <t>L21</t>
  </si>
  <si>
    <t>W24</t>
  </si>
  <si>
    <t>W21</t>
  </si>
  <si>
    <t>W25</t>
  </si>
  <si>
    <t>W22</t>
  </si>
  <si>
    <t>W26</t>
  </si>
  <si>
    <t>L27</t>
  </si>
  <si>
    <t>L28</t>
  </si>
  <si>
    <t>W27</t>
  </si>
  <si>
    <t>W28</t>
  </si>
  <si>
    <t>№ 
з/п</t>
  </si>
  <si>
    <t>60-та спартакіада студентів НУБіП України 
2016 - 2017 навчального року</t>
  </si>
  <si>
    <t>L8</t>
  </si>
  <si>
    <t>W1</t>
  </si>
  <si>
    <t>W2</t>
  </si>
  <si>
    <t>W3</t>
  </si>
  <si>
    <t>W4</t>
  </si>
  <si>
    <t>W5</t>
  </si>
  <si>
    <t>W6</t>
  </si>
  <si>
    <t>W7</t>
  </si>
  <si>
    <t>W8</t>
  </si>
  <si>
    <t>L2</t>
  </si>
  <si>
    <t>L3</t>
  </si>
  <si>
    <t>L4</t>
  </si>
  <si>
    <t>L5</t>
  </si>
  <si>
    <t>L6</t>
  </si>
  <si>
    <t>L7</t>
  </si>
  <si>
    <t>Баскетбол (чоловіки)</t>
  </si>
  <si>
    <t>Юрид.</t>
  </si>
  <si>
    <t>ІТ</t>
  </si>
  <si>
    <t>МТ</t>
  </si>
  <si>
    <t>ТВБ</t>
  </si>
  <si>
    <t>Агро.</t>
  </si>
  <si>
    <t>ЛСПГ</t>
  </si>
  <si>
    <t>Екон.</t>
  </si>
  <si>
    <t>ЕАЕ</t>
  </si>
  <si>
    <t>КД</t>
  </si>
  <si>
    <t>ХТтаУЯ</t>
  </si>
  <si>
    <t>Вет.</t>
  </si>
  <si>
    <t>ЗВ</t>
  </si>
  <si>
    <t>ЗРБЕ</t>
  </si>
  <si>
    <t>ГП</t>
  </si>
  <si>
    <t>АМ</t>
  </si>
  <si>
    <t>Євтушенко І.М.</t>
  </si>
  <si>
    <t>24.04</t>
  </si>
  <si>
    <t>Понеділок</t>
  </si>
  <si>
    <t>25.04</t>
  </si>
  <si>
    <t>Вівторок</t>
  </si>
  <si>
    <t>26.04</t>
  </si>
  <si>
    <t>Середа</t>
  </si>
  <si>
    <t>27.04</t>
  </si>
  <si>
    <t>Четвер</t>
  </si>
  <si>
    <t>ННІ енергетики, автоматики і енергозбереження</t>
  </si>
  <si>
    <t xml:space="preserve">ННІ лісового і  садово-паркового  господарства </t>
  </si>
  <si>
    <t>Агробіологічний факультет</t>
  </si>
  <si>
    <t>Гуманітарно-педагогічний факультет</t>
  </si>
  <si>
    <t>Економічний факультет</t>
  </si>
  <si>
    <t>Механіко-технологічний факультет</t>
  </si>
  <si>
    <t>Факультет  землевпорядкування</t>
  </si>
  <si>
    <t>Факультет аграрного  менеджменту</t>
  </si>
  <si>
    <t>Факультет ветеринарної медицини</t>
  </si>
  <si>
    <t>Факультет захисту рослин, біотехнологій та екології</t>
  </si>
  <si>
    <t>Факультет інформаційних технологій</t>
  </si>
  <si>
    <t>Факультет конструювання та дизайну</t>
  </si>
  <si>
    <t>Факультет тваринництва та водних біоресурсів</t>
  </si>
  <si>
    <t>Факультет харчових технологій та управління якістю продукції АПК</t>
  </si>
  <si>
    <t xml:space="preserve">Юридичний факультет </t>
  </si>
  <si>
    <t>Хотенцева О.В.</t>
  </si>
  <si>
    <t>2016-2017 навчального року</t>
  </si>
  <si>
    <t>24-27.04.2017 р.</t>
  </si>
  <si>
    <t xml:space="preserve"> 13-15 </t>
  </si>
  <si>
    <t xml:space="preserve"> 9-12 </t>
  </si>
  <si>
    <t xml:space="preserve"> 7-8 </t>
  </si>
  <si>
    <t xml:space="preserve"> 5-6 </t>
  </si>
  <si>
    <t xml:space="preserve"> 7-8 місця</t>
  </si>
  <si>
    <t xml:space="preserve"> 9-12 місця </t>
  </si>
  <si>
    <t xml:space="preserve"> 13-15 місця</t>
  </si>
  <si>
    <t xml:space="preserve"> 5-6 місця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</si>
</sst>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_(* #,##0.00_);_(* \(#,##0.00\);_(* &quot;-&quot;??_);_(@_)"/>
    <numFmt numFmtId="165" formatCode="dd/mm/yy;@"/>
  </numFmts>
  <fonts count="3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6"/>
      <name val="Arial"/>
      <family val="2"/>
      <charset val="204"/>
    </font>
    <font>
      <sz val="14"/>
      <color indexed="8"/>
      <name val="Arial"/>
      <family val="2"/>
      <charset val="204"/>
    </font>
    <font>
      <b/>
      <sz val="18"/>
      <name val="Arial"/>
      <family val="2"/>
      <charset val="204"/>
    </font>
    <font>
      <b/>
      <sz val="28"/>
      <name val="Arial"/>
      <family val="2"/>
      <charset val="204"/>
    </font>
    <font>
      <b/>
      <sz val="18"/>
      <color indexed="8"/>
      <name val="Arial"/>
      <family val="2"/>
      <charset val="204"/>
    </font>
    <font>
      <b/>
      <sz val="14"/>
      <color indexed="55"/>
      <name val="Arial"/>
      <family val="2"/>
      <charset val="204"/>
    </font>
    <font>
      <sz val="16"/>
      <color indexed="8"/>
      <name val="Arial"/>
      <family val="2"/>
      <charset val="204"/>
    </font>
    <font>
      <b/>
      <sz val="16"/>
      <color indexed="56"/>
      <name val="Arial"/>
      <family val="2"/>
      <charset val="204"/>
    </font>
    <font>
      <sz val="16"/>
      <color indexed="9"/>
      <name val="Arial"/>
      <family val="2"/>
      <charset val="204"/>
    </font>
    <font>
      <b/>
      <sz val="24"/>
      <name val="Arial"/>
      <family val="2"/>
      <charset val="204"/>
    </font>
    <font>
      <sz val="18"/>
      <color indexed="8"/>
      <name val="Arial"/>
      <family val="2"/>
      <charset val="204"/>
    </font>
    <font>
      <sz val="18"/>
      <name val="Arial"/>
      <family val="2"/>
      <charset val="204"/>
    </font>
    <font>
      <sz val="20"/>
      <name val="Arial"/>
      <family val="2"/>
      <charset val="204"/>
    </font>
    <font>
      <sz val="20"/>
      <color indexed="8"/>
      <name val="Arial"/>
      <family val="2"/>
      <charset val="204"/>
    </font>
    <font>
      <sz val="20"/>
      <color indexed="9"/>
      <name val="Arial"/>
      <family val="2"/>
      <charset val="204"/>
    </font>
    <font>
      <b/>
      <sz val="20"/>
      <color indexed="8"/>
      <name val="Arial"/>
      <family val="2"/>
      <charset val="204"/>
    </font>
    <font>
      <b/>
      <sz val="20"/>
      <name val="Arial"/>
      <family val="2"/>
      <charset val="204"/>
    </font>
    <font>
      <b/>
      <sz val="18"/>
      <color indexed="56"/>
      <name val="Arial"/>
      <family val="2"/>
      <charset val="204"/>
    </font>
    <font>
      <sz val="8"/>
      <color indexed="8"/>
      <name val="Tahoma"/>
      <family val="2"/>
      <charset val="204"/>
    </font>
    <font>
      <b/>
      <sz val="14"/>
      <color indexed="23"/>
      <name val="Arial"/>
      <family val="2"/>
      <charset val="204"/>
    </font>
    <font>
      <sz val="15"/>
      <name val="Arial"/>
      <family val="2"/>
      <charset val="204"/>
    </font>
    <font>
      <u/>
      <sz val="16"/>
      <name val="Arial"/>
      <family val="2"/>
      <charset val="204"/>
    </font>
    <font>
      <sz val="14"/>
      <color indexed="16"/>
      <name val="Arial"/>
      <family val="2"/>
      <charset val="204"/>
    </font>
    <font>
      <sz val="16"/>
      <color indexed="16"/>
      <name val="Arial"/>
      <family val="2"/>
      <charset val="204"/>
    </font>
    <font>
      <sz val="14"/>
      <color indexed="17"/>
      <name val="Arial"/>
      <family val="2"/>
      <charset val="204"/>
    </font>
    <font>
      <sz val="16"/>
      <color indexed="17"/>
      <name val="Arial"/>
      <family val="2"/>
      <charset val="204"/>
    </font>
    <font>
      <sz val="16"/>
      <color indexed="12"/>
      <name val="Arial"/>
      <family val="2"/>
      <charset val="204"/>
    </font>
    <font>
      <sz val="16"/>
      <color indexed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164" fontId="3" fillId="0" borderId="0" applyFont="0" applyFill="0" applyBorder="0" applyAlignment="0" applyProtection="0"/>
  </cellStyleXfs>
  <cellXfs count="245">
    <xf numFmtId="0" fontId="0" fillId="0" borderId="0" xfId="0"/>
    <xf numFmtId="0" fontId="7" fillId="0" borderId="0" xfId="3" applyFont="1" applyAlignment="1">
      <alignment horizontal="center" vertical="center"/>
    </xf>
    <xf numFmtId="0" fontId="8" fillId="0" borderId="0" xfId="3" applyFont="1"/>
    <xf numFmtId="0" fontId="7" fillId="0" borderId="1" xfId="3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8" fillId="0" borderId="0" xfId="3" applyFont="1" applyBorder="1"/>
    <xf numFmtId="0" fontId="7" fillId="0" borderId="0" xfId="3" applyFont="1"/>
    <xf numFmtId="0" fontId="5" fillId="0" borderId="0" xfId="3" applyFont="1"/>
    <xf numFmtId="0" fontId="5" fillId="0" borderId="0" xfId="3" applyFont="1" applyAlignment="1">
      <alignment horizontal="center"/>
    </xf>
    <xf numFmtId="0" fontId="6" fillId="0" borderId="0" xfId="3" applyFont="1" applyAlignment="1">
      <alignment horizontal="center" vertical="center"/>
    </xf>
    <xf numFmtId="0" fontId="9" fillId="0" borderId="0" xfId="3" applyFont="1" applyAlignment="1">
      <alignment horizontal="left"/>
    </xf>
    <xf numFmtId="0" fontId="4" fillId="0" borderId="0" xfId="3" applyFont="1" applyAlignment="1">
      <alignment horizontal="center" vertical="center"/>
    </xf>
    <xf numFmtId="0" fontId="9" fillId="0" borderId="0" xfId="3" applyFont="1"/>
    <xf numFmtId="0" fontId="8" fillId="0" borderId="0" xfId="3" applyFont="1" applyAlignment="1">
      <alignment horizontal="left"/>
    </xf>
    <xf numFmtId="0" fontId="10" fillId="0" borderId="3" xfId="3" applyFont="1" applyFill="1" applyBorder="1" applyAlignment="1">
      <alignment horizontal="center" vertical="center"/>
    </xf>
    <xf numFmtId="1" fontId="8" fillId="0" borderId="0" xfId="3" applyNumberFormat="1" applyFont="1" applyBorder="1" applyAlignment="1">
      <alignment horizontal="center" vertical="center"/>
    </xf>
    <xf numFmtId="0" fontId="10" fillId="0" borderId="0" xfId="3" applyFont="1" applyAlignment="1">
      <alignment horizontal="center"/>
    </xf>
    <xf numFmtId="0" fontId="10" fillId="0" borderId="0" xfId="3" applyFont="1"/>
    <xf numFmtId="0" fontId="14" fillId="0" borderId="0" xfId="3" applyFont="1" applyFill="1" applyAlignment="1">
      <alignment horizontal="center" vertical="center"/>
    </xf>
    <xf numFmtId="0" fontId="7" fillId="0" borderId="4" xfId="3" applyFont="1" applyFill="1" applyBorder="1" applyAlignment="1">
      <alignment horizontal="center"/>
    </xf>
    <xf numFmtId="1" fontId="8" fillId="0" borderId="5" xfId="3" applyNumberFormat="1" applyFont="1" applyFill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20" fontId="7" fillId="0" borderId="6" xfId="3" applyNumberFormat="1" applyFont="1" applyFill="1" applyBorder="1" applyAlignment="1">
      <alignment horizontal="center" vertical="center"/>
    </xf>
    <xf numFmtId="20" fontId="7" fillId="0" borderId="3" xfId="3" applyNumberFormat="1" applyFont="1" applyFill="1" applyBorder="1" applyAlignment="1">
      <alignment horizontal="center" vertical="center"/>
    </xf>
    <xf numFmtId="20" fontId="7" fillId="0" borderId="3" xfId="3" applyNumberFormat="1" applyFont="1" applyBorder="1" applyAlignment="1">
      <alignment horizontal="center" vertical="center"/>
    </xf>
    <xf numFmtId="20" fontId="7" fillId="0" borderId="6" xfId="3" applyNumberFormat="1" applyFont="1" applyBorder="1" applyAlignment="1">
      <alignment horizontal="center" vertical="center"/>
    </xf>
    <xf numFmtId="20" fontId="7" fillId="0" borderId="7" xfId="3" applyNumberFormat="1" applyFont="1" applyBorder="1" applyAlignment="1">
      <alignment horizontal="center" vertical="center"/>
    </xf>
    <xf numFmtId="0" fontId="7" fillId="0" borderId="8" xfId="3" applyFont="1" applyFill="1" applyBorder="1" applyAlignment="1">
      <alignment horizontal="center"/>
    </xf>
    <xf numFmtId="0" fontId="15" fillId="0" borderId="0" xfId="3" applyFont="1"/>
    <xf numFmtId="0" fontId="20" fillId="0" borderId="0" xfId="3" applyNumberFormat="1" applyFont="1" applyAlignment="1">
      <alignment horizontal="center"/>
    </xf>
    <xf numFmtId="0" fontId="20" fillId="0" borderId="0" xfId="3" applyFont="1" applyAlignment="1">
      <alignment horizontal="center"/>
    </xf>
    <xf numFmtId="0" fontId="21" fillId="0" borderId="0" xfId="3" applyFont="1" applyAlignment="1">
      <alignment horizontal="center" vertical="center"/>
    </xf>
    <xf numFmtId="0" fontId="21" fillId="0" borderId="0" xfId="3" applyFont="1" applyAlignment="1">
      <alignment horizontal="center"/>
    </xf>
    <xf numFmtId="0" fontId="21" fillId="0" borderId="0" xfId="3" applyFont="1"/>
    <xf numFmtId="0" fontId="22" fillId="0" borderId="0" xfId="3" applyFont="1" applyAlignment="1">
      <alignment horizontal="center"/>
    </xf>
    <xf numFmtId="0" fontId="5" fillId="2" borderId="0" xfId="3" applyFont="1" applyFill="1" applyAlignment="1">
      <alignment horizontal="left"/>
    </xf>
    <xf numFmtId="0" fontId="4" fillId="2" borderId="0" xfId="3" applyFont="1" applyFill="1" applyAlignment="1">
      <alignment horizontal="center" vertical="center"/>
    </xf>
    <xf numFmtId="0" fontId="19" fillId="2" borderId="0" xfId="3" applyNumberFormat="1" applyFont="1" applyFill="1" applyAlignment="1">
      <alignment horizontal="center"/>
    </xf>
    <xf numFmtId="0" fontId="6" fillId="2" borderId="0" xfId="3" applyFont="1" applyFill="1" applyAlignment="1">
      <alignment horizontal="center" vertical="center"/>
    </xf>
    <xf numFmtId="0" fontId="21" fillId="2" borderId="0" xfId="3" applyFont="1" applyFill="1" applyAlignment="1">
      <alignment horizontal="center" vertical="center"/>
    </xf>
    <xf numFmtId="0" fontId="11" fillId="2" borderId="0" xfId="3" applyFont="1" applyFill="1" applyAlignment="1">
      <alignment horizontal="right" vertical="center"/>
    </xf>
    <xf numFmtId="0" fontId="24" fillId="2" borderId="0" xfId="3" applyFont="1" applyFill="1" applyAlignment="1">
      <alignment horizontal="center" vertical="center"/>
    </xf>
    <xf numFmtId="0" fontId="13" fillId="2" borderId="0" xfId="3" applyFont="1" applyFill="1" applyAlignment="1">
      <alignment horizontal="right" vertical="center"/>
    </xf>
    <xf numFmtId="0" fontId="11" fillId="2" borderId="0" xfId="3" applyFont="1" applyFill="1"/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3" fillId="2" borderId="0" xfId="3" applyFont="1" applyFill="1" applyAlignment="1">
      <alignment horizontal="center"/>
    </xf>
    <xf numFmtId="0" fontId="13" fillId="2" borderId="0" xfId="3" applyFont="1" applyFill="1" applyAlignment="1">
      <alignment horizontal="center" vertical="center"/>
    </xf>
    <xf numFmtId="0" fontId="9" fillId="2" borderId="0" xfId="3" applyFont="1" applyFill="1"/>
    <xf numFmtId="0" fontId="8" fillId="2" borderId="0" xfId="3" applyFont="1" applyFill="1"/>
    <xf numFmtId="0" fontId="18" fillId="2" borderId="0" xfId="0" applyFont="1" applyFill="1" applyAlignment="1">
      <alignment horizontal="center" vertical="center"/>
    </xf>
    <xf numFmtId="0" fontId="6" fillId="2" borderId="0" xfId="3" applyFont="1" applyFill="1"/>
    <xf numFmtId="0" fontId="20" fillId="2" borderId="0" xfId="3" applyNumberFormat="1" applyFont="1" applyFill="1" applyAlignment="1">
      <alignment horizontal="center"/>
    </xf>
    <xf numFmtId="0" fontId="11" fillId="2" borderId="0" xfId="0" applyFont="1" applyFill="1" applyAlignment="1">
      <alignment horizontal="left" vertical="center"/>
    </xf>
    <xf numFmtId="0" fontId="21" fillId="2" borderId="0" xfId="3" applyFont="1" applyFill="1" applyAlignment="1">
      <alignment horizontal="center"/>
    </xf>
    <xf numFmtId="0" fontId="21" fillId="2" borderId="0" xfId="3" applyFont="1" applyFill="1"/>
    <xf numFmtId="0" fontId="7" fillId="2" borderId="0" xfId="3" applyFont="1" applyFill="1"/>
    <xf numFmtId="0" fontId="9" fillId="2" borderId="0" xfId="3" applyFont="1" applyFill="1" applyAlignment="1">
      <alignment horizontal="right" vertical="center"/>
    </xf>
    <xf numFmtId="0" fontId="25" fillId="2" borderId="0" xfId="3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8" fillId="2" borderId="0" xfId="3" applyFont="1" applyFill="1" applyBorder="1"/>
    <xf numFmtId="0" fontId="9" fillId="2" borderId="0" xfId="3" applyFont="1" applyFill="1" applyBorder="1"/>
    <xf numFmtId="12" fontId="6" fillId="2" borderId="0" xfId="0" applyNumberFormat="1" applyFont="1" applyFill="1" applyAlignment="1">
      <alignment horizontal="center" vertical="center"/>
    </xf>
    <xf numFmtId="0" fontId="4" fillId="2" borderId="9" xfId="3" applyFont="1" applyFill="1" applyBorder="1" applyAlignment="1">
      <alignment horizontal="center" vertical="center"/>
    </xf>
    <xf numFmtId="0" fontId="19" fillId="2" borderId="10" xfId="3" applyNumberFormat="1" applyFont="1" applyFill="1" applyBorder="1" applyAlignment="1">
      <alignment horizontal="center"/>
    </xf>
    <xf numFmtId="0" fontId="5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6" fillId="2" borderId="0" xfId="3" applyFont="1" applyFill="1" applyBorder="1" applyAlignment="1">
      <alignment horizontal="right" vertical="center"/>
    </xf>
    <xf numFmtId="0" fontId="19" fillId="2" borderId="11" xfId="3" applyNumberFormat="1" applyFont="1" applyFill="1" applyBorder="1" applyAlignment="1">
      <alignment horizontal="center"/>
    </xf>
    <xf numFmtId="0" fontId="4" fillId="2" borderId="12" xfId="3" applyFont="1" applyFill="1" applyBorder="1" applyAlignment="1">
      <alignment horizontal="center" vertical="center"/>
    </xf>
    <xf numFmtId="0" fontId="22" fillId="2" borderId="0" xfId="3" applyFont="1" applyFill="1" applyAlignment="1">
      <alignment horizontal="center"/>
    </xf>
    <xf numFmtId="0" fontId="10" fillId="2" borderId="0" xfId="3" applyFont="1" applyFill="1"/>
    <xf numFmtId="0" fontId="15" fillId="2" borderId="0" xfId="3" applyFont="1" applyFill="1" applyAlignment="1">
      <alignment horizontal="center"/>
    </xf>
    <xf numFmtId="0" fontId="5" fillId="2" borderId="0" xfId="3" applyFont="1" applyFill="1" applyBorder="1" applyAlignment="1">
      <alignment horizontal="center" vertical="center"/>
    </xf>
    <xf numFmtId="0" fontId="15" fillId="2" borderId="0" xfId="3" applyFont="1" applyFill="1" applyBorder="1"/>
    <xf numFmtId="0" fontId="5" fillId="2" borderId="0" xfId="3" applyFont="1" applyFill="1"/>
    <xf numFmtId="1" fontId="19" fillId="2" borderId="13" xfId="3" applyNumberFormat="1" applyFont="1" applyFill="1" applyBorder="1" applyAlignment="1">
      <alignment horizontal="center"/>
    </xf>
    <xf numFmtId="0" fontId="21" fillId="2" borderId="14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center" vertical="center"/>
    </xf>
    <xf numFmtId="0" fontId="19" fillId="2" borderId="15" xfId="3" applyNumberFormat="1" applyFont="1" applyFill="1" applyBorder="1" applyAlignment="1">
      <alignment horizontal="center" vertical="center"/>
    </xf>
    <xf numFmtId="0" fontId="22" fillId="2" borderId="14" xfId="3" applyFont="1" applyFill="1" applyBorder="1" applyAlignment="1">
      <alignment horizontal="center" vertical="center"/>
    </xf>
    <xf numFmtId="0" fontId="19" fillId="2" borderId="10" xfId="3" applyNumberFormat="1" applyFont="1" applyFill="1" applyBorder="1" applyAlignment="1">
      <alignment horizontal="center" vertical="center"/>
    </xf>
    <xf numFmtId="0" fontId="4" fillId="2" borderId="16" xfId="3" applyFont="1" applyFill="1" applyBorder="1" applyAlignment="1">
      <alignment horizontal="center" vertical="center"/>
    </xf>
    <xf numFmtId="0" fontId="4" fillId="2" borderId="17" xfId="3" applyFont="1" applyFill="1" applyBorder="1" applyAlignment="1">
      <alignment horizontal="center" vertical="center"/>
    </xf>
    <xf numFmtId="0" fontId="20" fillId="2" borderId="0" xfId="3" applyFont="1" applyFill="1" applyBorder="1"/>
    <xf numFmtId="0" fontId="16" fillId="2" borderId="0" xfId="3" applyFont="1" applyFill="1" applyBorder="1" applyAlignment="1">
      <alignment horizontal="left" vertical="center"/>
    </xf>
    <xf numFmtId="0" fontId="23" fillId="2" borderId="14" xfId="3" applyFont="1" applyFill="1" applyBorder="1" applyAlignment="1">
      <alignment horizontal="center"/>
    </xf>
    <xf numFmtId="0" fontId="15" fillId="2" borderId="14" xfId="3" applyFont="1" applyFill="1" applyBorder="1" applyAlignment="1">
      <alignment horizontal="center"/>
    </xf>
    <xf numFmtId="0" fontId="13" fillId="2" borderId="0" xfId="3" applyFont="1" applyFill="1" applyBorder="1" applyAlignment="1">
      <alignment horizontal="center" vertical="center"/>
    </xf>
    <xf numFmtId="0" fontId="9" fillId="2" borderId="14" xfId="3" applyFont="1" applyFill="1" applyBorder="1"/>
    <xf numFmtId="1" fontId="19" fillId="2" borderId="10" xfId="3" applyNumberFormat="1" applyFont="1" applyFill="1" applyBorder="1" applyAlignment="1">
      <alignment horizontal="center" vertical="center"/>
    </xf>
    <xf numFmtId="2" fontId="4" fillId="2" borderId="9" xfId="3" applyNumberFormat="1" applyFont="1" applyFill="1" applyBorder="1" applyAlignment="1">
      <alignment horizontal="center" vertical="center"/>
    </xf>
    <xf numFmtId="0" fontId="22" fillId="2" borderId="14" xfId="3" applyFont="1" applyFill="1" applyBorder="1" applyAlignment="1">
      <alignment horizontal="center"/>
    </xf>
    <xf numFmtId="0" fontId="4" fillId="2" borderId="18" xfId="3" applyFont="1" applyFill="1" applyBorder="1" applyAlignment="1">
      <alignment horizontal="center" vertical="center"/>
    </xf>
    <xf numFmtId="0" fontId="20" fillId="2" borderId="0" xfId="3" applyFont="1" applyFill="1"/>
    <xf numFmtId="0" fontId="22" fillId="2" borderId="19" xfId="3" applyFont="1" applyFill="1" applyBorder="1" applyAlignment="1">
      <alignment horizontal="center" vertical="center"/>
    </xf>
    <xf numFmtId="0" fontId="16" fillId="2" borderId="14" xfId="3" applyFont="1" applyFill="1" applyBorder="1" applyAlignment="1">
      <alignment horizontal="left" vertical="center"/>
    </xf>
    <xf numFmtId="0" fontId="22" fillId="2" borderId="0" xfId="3" applyFont="1" applyFill="1" applyBorder="1" applyAlignment="1">
      <alignment horizontal="center" vertical="center"/>
    </xf>
    <xf numFmtId="0" fontId="15" fillId="2" borderId="14" xfId="3" applyFont="1" applyFill="1" applyBorder="1"/>
    <xf numFmtId="1" fontId="19" fillId="2" borderId="20" xfId="3" applyNumberFormat="1" applyFont="1" applyFill="1" applyBorder="1" applyAlignment="1">
      <alignment horizontal="center" vertical="center"/>
    </xf>
    <xf numFmtId="0" fontId="11" fillId="2" borderId="0" xfId="3" applyFont="1" applyFill="1" applyBorder="1" applyAlignment="1">
      <alignment horizontal="center" vertical="center"/>
    </xf>
    <xf numFmtId="0" fontId="6" fillId="2" borderId="12" xfId="3" applyFont="1" applyFill="1" applyBorder="1" applyAlignment="1">
      <alignment horizontal="center" vertical="center"/>
    </xf>
    <xf numFmtId="0" fontId="21" fillId="2" borderId="14" xfId="3" applyFont="1" applyFill="1" applyBorder="1"/>
    <xf numFmtId="0" fontId="23" fillId="2" borderId="11" xfId="3" applyFont="1" applyFill="1" applyBorder="1" applyAlignment="1">
      <alignment horizontal="center" vertical="center"/>
    </xf>
    <xf numFmtId="0" fontId="19" fillId="2" borderId="0" xfId="3" applyFont="1" applyFill="1" applyBorder="1" applyAlignment="1">
      <alignment horizontal="center"/>
    </xf>
    <xf numFmtId="0" fontId="11" fillId="2" borderId="0" xfId="3" applyFont="1" applyFill="1" applyAlignment="1">
      <alignment horizontal="center" vertical="center"/>
    </xf>
    <xf numFmtId="1" fontId="19" fillId="2" borderId="21" xfId="3" applyNumberFormat="1" applyFont="1" applyFill="1" applyBorder="1" applyAlignment="1">
      <alignment horizontal="center" vertical="center"/>
    </xf>
    <xf numFmtId="0" fontId="19" fillId="2" borderId="15" xfId="3" applyNumberFormat="1" applyFont="1" applyFill="1" applyBorder="1" applyAlignment="1">
      <alignment horizontal="center"/>
    </xf>
    <xf numFmtId="0" fontId="9" fillId="2" borderId="12" xfId="3" applyFont="1" applyFill="1" applyBorder="1"/>
    <xf numFmtId="0" fontId="21" fillId="2" borderId="11" xfId="3" applyFont="1" applyFill="1" applyBorder="1" applyAlignment="1">
      <alignment horizontal="center" vertical="center"/>
    </xf>
    <xf numFmtId="0" fontId="15" fillId="2" borderId="0" xfId="3" applyFont="1" applyFill="1" applyBorder="1" applyAlignment="1">
      <alignment horizontal="center"/>
    </xf>
    <xf numFmtId="0" fontId="4" fillId="2" borderId="22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right" vertical="center"/>
    </xf>
    <xf numFmtId="0" fontId="17" fillId="2" borderId="14" xfId="3" applyFont="1" applyFill="1" applyBorder="1" applyAlignment="1">
      <alignment horizontal="center"/>
    </xf>
    <xf numFmtId="0" fontId="19" fillId="2" borderId="21" xfId="3" applyNumberFormat="1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right"/>
    </xf>
    <xf numFmtId="1" fontId="15" fillId="2" borderId="0" xfId="3" applyNumberFormat="1" applyFont="1" applyFill="1" applyBorder="1" applyAlignment="1"/>
    <xf numFmtId="0" fontId="7" fillId="2" borderId="0" xfId="3" applyFont="1" applyFill="1" applyAlignment="1">
      <alignment horizontal="center" vertical="center"/>
    </xf>
    <xf numFmtId="0" fontId="22" fillId="2" borderId="0" xfId="3" applyFont="1" applyFill="1" applyAlignment="1">
      <alignment horizontal="center" vertical="center"/>
    </xf>
    <xf numFmtId="0" fontId="5" fillId="2" borderId="0" xfId="3" applyFont="1" applyFill="1" applyAlignment="1">
      <alignment horizontal="center"/>
    </xf>
    <xf numFmtId="0" fontId="22" fillId="2" borderId="0" xfId="3" applyFont="1" applyFill="1"/>
    <xf numFmtId="0" fontId="10" fillId="2" borderId="0" xfId="3" applyFont="1" applyFill="1" applyAlignment="1">
      <alignment horizontal="center"/>
    </xf>
    <xf numFmtId="0" fontId="15" fillId="2" borderId="0" xfId="3" applyFont="1" applyFill="1"/>
    <xf numFmtId="0" fontId="9" fillId="2" borderId="0" xfId="3" applyFont="1" applyFill="1" applyAlignment="1">
      <alignment horizontal="left" vertical="center"/>
    </xf>
    <xf numFmtId="0" fontId="9" fillId="2" borderId="0" xfId="3" applyFont="1" applyFill="1" applyAlignment="1">
      <alignment horizontal="left"/>
    </xf>
    <xf numFmtId="0" fontId="15" fillId="2" borderId="23" xfId="3" applyFont="1" applyFill="1" applyBorder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right" vertical="center"/>
    </xf>
    <xf numFmtId="0" fontId="8" fillId="2" borderId="0" xfId="3" applyFont="1" applyFill="1" applyBorder="1" applyAlignment="1">
      <alignment horizontal="center" vertical="center"/>
    </xf>
    <xf numFmtId="0" fontId="8" fillId="2" borderId="3" xfId="3" applyFont="1" applyFill="1" applyBorder="1" applyAlignment="1">
      <alignment horizontal="center" vertical="center"/>
    </xf>
    <xf numFmtId="0" fontId="8" fillId="0" borderId="24" xfId="3" applyFont="1" applyBorder="1" applyAlignment="1">
      <alignment horizontal="center" vertical="center"/>
    </xf>
    <xf numFmtId="0" fontId="8" fillId="0" borderId="0" xfId="3" applyFont="1" applyAlignment="1">
      <alignment horizontal="left" vertical="center"/>
    </xf>
    <xf numFmtId="49" fontId="8" fillId="0" borderId="0" xfId="3" applyNumberFormat="1" applyFont="1" applyAlignment="1">
      <alignment horizontal="right"/>
    </xf>
    <xf numFmtId="0" fontId="8" fillId="0" borderId="0" xfId="3" applyFont="1" applyAlignment="1">
      <alignment horizontal="center" vertical="center"/>
    </xf>
    <xf numFmtId="0" fontId="8" fillId="0" borderId="0" xfId="3" applyFont="1" applyAlignment="1">
      <alignment horizontal="center"/>
    </xf>
    <xf numFmtId="49" fontId="8" fillId="0" borderId="0" xfId="3" applyNumberFormat="1" applyFont="1"/>
    <xf numFmtId="0" fontId="8" fillId="2" borderId="25" xfId="3" applyFont="1" applyFill="1" applyBorder="1" applyAlignment="1">
      <alignment horizontal="center" vertical="center" wrapText="1"/>
    </xf>
    <xf numFmtId="1" fontId="7" fillId="0" borderId="26" xfId="3" applyNumberFormat="1" applyFont="1" applyBorder="1" applyAlignment="1">
      <alignment horizontal="center" vertical="center"/>
    </xf>
    <xf numFmtId="0" fontId="7" fillId="0" borderId="26" xfId="3" applyNumberFormat="1" applyFont="1" applyBorder="1" applyAlignment="1">
      <alignment horizontal="center" vertical="center"/>
    </xf>
    <xf numFmtId="1" fontId="7" fillId="0" borderId="27" xfId="3" applyNumberFormat="1" applyFont="1" applyBorder="1" applyAlignment="1">
      <alignment horizontal="center" vertical="center"/>
    </xf>
    <xf numFmtId="0" fontId="28" fillId="2" borderId="0" xfId="3" applyFont="1" applyFill="1" applyAlignment="1">
      <alignment horizontal="center"/>
    </xf>
    <xf numFmtId="0" fontId="28" fillId="2" borderId="11" xfId="3" applyFont="1" applyFill="1" applyBorder="1" applyAlignment="1">
      <alignment horizontal="center"/>
    </xf>
    <xf numFmtId="1" fontId="19" fillId="2" borderId="13" xfId="3" applyNumberFormat="1" applyFont="1" applyFill="1" applyBorder="1" applyAlignment="1">
      <alignment horizontal="center" vertical="center"/>
    </xf>
    <xf numFmtId="1" fontId="19" fillId="2" borderId="21" xfId="3" applyNumberFormat="1" applyFont="1" applyFill="1" applyBorder="1" applyAlignment="1">
      <alignment horizontal="center"/>
    </xf>
    <xf numFmtId="1" fontId="7" fillId="0" borderId="28" xfId="3" applyNumberFormat="1" applyFont="1" applyBorder="1" applyAlignment="1">
      <alignment horizontal="center" vertical="center"/>
    </xf>
    <xf numFmtId="49" fontId="19" fillId="2" borderId="11" xfId="3" applyNumberFormat="1" applyFont="1" applyFill="1" applyBorder="1" applyAlignment="1">
      <alignment horizontal="center"/>
    </xf>
    <xf numFmtId="0" fontId="7" fillId="0" borderId="0" xfId="3" applyFont="1" applyFill="1" applyBorder="1" applyAlignment="1">
      <alignment horizontal="center"/>
    </xf>
    <xf numFmtId="0" fontId="29" fillId="0" borderId="6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left" vertical="center" wrapText="1"/>
    </xf>
    <xf numFmtId="0" fontId="6" fillId="3" borderId="0" xfId="3" applyFont="1" applyFill="1" applyAlignment="1">
      <alignment horizontal="center" vertical="center"/>
    </xf>
    <xf numFmtId="0" fontId="20" fillId="3" borderId="0" xfId="3" applyFont="1" applyFill="1"/>
    <xf numFmtId="0" fontId="4" fillId="3" borderId="9" xfId="3" applyFont="1" applyFill="1" applyBorder="1" applyAlignment="1">
      <alignment horizontal="center" vertical="center"/>
    </xf>
    <xf numFmtId="0" fontId="19" fillId="3" borderId="10" xfId="3" applyNumberFormat="1" applyFont="1" applyFill="1" applyBorder="1" applyAlignment="1">
      <alignment horizontal="center" vertical="center"/>
    </xf>
    <xf numFmtId="0" fontId="28" fillId="3" borderId="0" xfId="3" applyFont="1" applyFill="1" applyAlignment="1">
      <alignment horizontal="center"/>
    </xf>
    <xf numFmtId="0" fontId="20" fillId="3" borderId="11" xfId="3" applyFont="1" applyFill="1" applyBorder="1"/>
    <xf numFmtId="0" fontId="16" fillId="3" borderId="0" xfId="3" applyFont="1" applyFill="1" applyBorder="1" applyAlignment="1">
      <alignment horizontal="right" vertical="center"/>
    </xf>
    <xf numFmtId="0" fontId="19" fillId="3" borderId="14" xfId="3" applyFont="1" applyFill="1" applyBorder="1" applyAlignment="1">
      <alignment horizontal="center"/>
    </xf>
    <xf numFmtId="1" fontId="19" fillId="3" borderId="13" xfId="3" applyNumberFormat="1" applyFont="1" applyFill="1" applyBorder="1" applyAlignment="1">
      <alignment horizontal="center" vertical="center"/>
    </xf>
    <xf numFmtId="0" fontId="19" fillId="3" borderId="0" xfId="3" applyFont="1" applyFill="1" applyBorder="1" applyAlignment="1">
      <alignment horizontal="center"/>
    </xf>
    <xf numFmtId="0" fontId="11" fillId="4" borderId="29" xfId="3" applyFont="1" applyFill="1" applyBorder="1" applyAlignment="1">
      <alignment horizontal="center" vertical="center"/>
    </xf>
    <xf numFmtId="0" fontId="6" fillId="4" borderId="0" xfId="3" applyFont="1" applyFill="1"/>
    <xf numFmtId="0" fontId="19" fillId="4" borderId="30" xfId="3" applyNumberFormat="1" applyFont="1" applyFill="1" applyBorder="1" applyAlignment="1">
      <alignment horizontal="center" vertical="center"/>
    </xf>
    <xf numFmtId="0" fontId="4" fillId="4" borderId="16" xfId="3" applyFont="1" applyFill="1" applyBorder="1" applyAlignment="1">
      <alignment horizontal="center" vertical="center"/>
    </xf>
    <xf numFmtId="0" fontId="11" fillId="4" borderId="0" xfId="3" applyFont="1" applyFill="1" applyAlignment="1">
      <alignment horizontal="center" vertical="center"/>
    </xf>
    <xf numFmtId="0" fontId="28" fillId="4" borderId="0" xfId="3" applyFont="1" applyFill="1" applyAlignment="1">
      <alignment horizontal="center"/>
    </xf>
    <xf numFmtId="0" fontId="11" fillId="4" borderId="0" xfId="3" applyFont="1" applyFill="1" applyBorder="1" applyAlignment="1">
      <alignment horizontal="center" vertical="center"/>
    </xf>
    <xf numFmtId="0" fontId="16" fillId="4" borderId="0" xfId="3" applyFont="1" applyFill="1" applyBorder="1" applyAlignment="1">
      <alignment horizontal="left" vertical="center"/>
    </xf>
    <xf numFmtId="0" fontId="13" fillId="4" borderId="29" xfId="3" applyFont="1" applyFill="1" applyBorder="1" applyAlignment="1">
      <alignment horizontal="center" vertical="center"/>
    </xf>
    <xf numFmtId="0" fontId="15" fillId="4" borderId="0" xfId="3" applyFont="1" applyFill="1" applyBorder="1"/>
    <xf numFmtId="1" fontId="19" fillId="4" borderId="21" xfId="3" applyNumberFormat="1" applyFont="1" applyFill="1" applyBorder="1" applyAlignment="1">
      <alignment horizontal="center" vertical="center"/>
    </xf>
    <xf numFmtId="1" fontId="19" fillId="3" borderId="13" xfId="3" applyNumberFormat="1" applyFont="1" applyFill="1" applyBorder="1" applyAlignment="1">
      <alignment horizontal="center"/>
    </xf>
    <xf numFmtId="0" fontId="19" fillId="3" borderId="15" xfId="3" applyNumberFormat="1" applyFont="1" applyFill="1" applyBorder="1" applyAlignment="1">
      <alignment horizontal="center"/>
    </xf>
    <xf numFmtId="0" fontId="19" fillId="3" borderId="10" xfId="3" applyNumberFormat="1" applyFont="1" applyFill="1" applyBorder="1" applyAlignment="1">
      <alignment horizontal="center"/>
    </xf>
    <xf numFmtId="1" fontId="19" fillId="3" borderId="10" xfId="3" applyNumberFormat="1" applyFont="1" applyFill="1" applyBorder="1" applyAlignment="1">
      <alignment horizontal="center" vertical="center"/>
    </xf>
    <xf numFmtId="0" fontId="19" fillId="3" borderId="15" xfId="3" applyNumberFormat="1" applyFont="1" applyFill="1" applyBorder="1" applyAlignment="1">
      <alignment horizontal="center" vertical="center"/>
    </xf>
    <xf numFmtId="1" fontId="19" fillId="3" borderId="21" xfId="3" applyNumberFormat="1" applyFont="1" applyFill="1" applyBorder="1" applyAlignment="1">
      <alignment horizontal="center" vertical="center"/>
    </xf>
    <xf numFmtId="14" fontId="30" fillId="0" borderId="0" xfId="3" applyNumberFormat="1" applyFont="1" applyAlignment="1">
      <alignment horizontal="center" vertical="center"/>
    </xf>
    <xf numFmtId="0" fontId="7" fillId="0" borderId="6" xfId="3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center"/>
    </xf>
    <xf numFmtId="0" fontId="10" fillId="0" borderId="6" xfId="3" applyFont="1" applyFill="1" applyBorder="1" applyAlignment="1">
      <alignment horizontal="center" vertical="center"/>
    </xf>
    <xf numFmtId="1" fontId="8" fillId="0" borderId="6" xfId="3" applyNumberFormat="1" applyFont="1" applyFill="1" applyBorder="1" applyAlignment="1">
      <alignment horizontal="center" vertical="center"/>
    </xf>
    <xf numFmtId="0" fontId="7" fillId="0" borderId="26" xfId="3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49" fontId="8" fillId="0" borderId="0" xfId="3" applyNumberFormat="1" applyFont="1" applyAlignment="1">
      <alignment horizontal="left"/>
    </xf>
    <xf numFmtId="0" fontId="10" fillId="0" borderId="0" xfId="0" applyFont="1"/>
    <xf numFmtId="0" fontId="8" fillId="0" borderId="0" xfId="3" applyFont="1" applyBorder="1" applyAlignment="1"/>
    <xf numFmtId="1" fontId="8" fillId="0" borderId="32" xfId="3" applyNumberFormat="1" applyFont="1" applyFill="1" applyBorder="1" applyAlignment="1">
      <alignment horizontal="center" vertical="center"/>
    </xf>
    <xf numFmtId="0" fontId="10" fillId="0" borderId="31" xfId="3" applyFont="1" applyFill="1" applyBorder="1" applyAlignment="1">
      <alignment horizontal="center" vertical="center"/>
    </xf>
    <xf numFmtId="0" fontId="10" fillId="0" borderId="32" xfId="3" applyFont="1" applyFill="1" applyBorder="1" applyAlignment="1">
      <alignment horizontal="center" vertical="center"/>
    </xf>
    <xf numFmtId="1" fontId="8" fillId="0" borderId="26" xfId="3" applyNumberFormat="1" applyFont="1" applyFill="1" applyBorder="1" applyAlignment="1">
      <alignment horizontal="center" vertical="center"/>
    </xf>
    <xf numFmtId="0" fontId="8" fillId="0" borderId="0" xfId="3" applyFont="1" applyFill="1"/>
    <xf numFmtId="0" fontId="10" fillId="0" borderId="0" xfId="0" applyFont="1" applyFill="1"/>
    <xf numFmtId="0" fontId="10" fillId="0" borderId="31" xfId="3" applyNumberFormat="1" applyFont="1" applyFill="1" applyBorder="1" applyAlignment="1" applyProtection="1">
      <alignment horizontal="center" vertical="center"/>
      <protection locked="0" hidden="1"/>
    </xf>
    <xf numFmtId="0" fontId="10" fillId="0" borderId="25" xfId="3" applyFont="1" applyFill="1" applyBorder="1" applyAlignment="1">
      <alignment horizontal="center" vertical="center"/>
    </xf>
    <xf numFmtId="1" fontId="8" fillId="0" borderId="32" xfId="3" applyNumberFormat="1" applyFont="1" applyBorder="1" applyAlignment="1">
      <alignment horizontal="center" vertical="center"/>
    </xf>
    <xf numFmtId="1" fontId="8" fillId="0" borderId="26" xfId="3" applyNumberFormat="1" applyFont="1" applyBorder="1" applyAlignment="1">
      <alignment horizontal="center" vertical="center"/>
    </xf>
    <xf numFmtId="0" fontId="7" fillId="0" borderId="0" xfId="3" applyFont="1" applyBorder="1" applyAlignment="1">
      <alignment horizontal="center"/>
    </xf>
    <xf numFmtId="0" fontId="8" fillId="0" borderId="0" xfId="3" applyFont="1" applyBorder="1" applyAlignment="1">
      <alignment horizontal="center" vertical="center"/>
    </xf>
    <xf numFmtId="165" fontId="7" fillId="0" borderId="0" xfId="3" applyNumberFormat="1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6" xfId="0" applyFont="1" applyBorder="1"/>
    <xf numFmtId="49" fontId="7" fillId="0" borderId="24" xfId="3" applyNumberFormat="1" applyFont="1" applyFill="1" applyBorder="1" applyAlignment="1">
      <alignment horizontal="center" vertical="center"/>
    </xf>
    <xf numFmtId="20" fontId="8" fillId="0" borderId="6" xfId="3" applyNumberFormat="1" applyFont="1" applyFill="1" applyBorder="1" applyAlignment="1">
      <alignment horizontal="center" vertical="center"/>
    </xf>
    <xf numFmtId="0" fontId="10" fillId="0" borderId="6" xfId="0" applyFont="1" applyFill="1" applyBorder="1"/>
    <xf numFmtId="0" fontId="7" fillId="0" borderId="26" xfId="3" applyFont="1" applyFill="1" applyBorder="1" applyAlignment="1">
      <alignment horizontal="center"/>
    </xf>
    <xf numFmtId="20" fontId="7" fillId="0" borderId="24" xfId="3" applyNumberFormat="1" applyFont="1" applyFill="1" applyBorder="1" applyAlignment="1">
      <alignment horizontal="center" vertical="center"/>
    </xf>
    <xf numFmtId="0" fontId="10" fillId="0" borderId="24" xfId="3" applyFont="1" applyFill="1" applyBorder="1" applyAlignment="1">
      <alignment horizontal="center" vertical="center"/>
    </xf>
    <xf numFmtId="1" fontId="8" fillId="0" borderId="31" xfId="3" applyNumberFormat="1" applyFont="1" applyFill="1" applyBorder="1" applyAlignment="1">
      <alignment horizontal="center" vertical="center"/>
    </xf>
    <xf numFmtId="20" fontId="8" fillId="0" borderId="0" xfId="3" applyNumberFormat="1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1" fontId="8" fillId="0" borderId="0" xfId="3" applyNumberFormat="1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31" fillId="0" borderId="0" xfId="3" applyFont="1" applyAlignment="1">
      <alignment horizontal="center"/>
    </xf>
    <xf numFmtId="0" fontId="32" fillId="2" borderId="17" xfId="3" applyFont="1" applyFill="1" applyBorder="1" applyAlignment="1">
      <alignment horizontal="center" vertical="center"/>
    </xf>
    <xf numFmtId="0" fontId="32" fillId="2" borderId="18" xfId="3" applyFont="1" applyFill="1" applyBorder="1" applyAlignment="1">
      <alignment horizontal="center" vertical="center"/>
    </xf>
    <xf numFmtId="0" fontId="33" fillId="0" borderId="0" xfId="3" applyFont="1" applyAlignment="1">
      <alignment horizontal="center"/>
    </xf>
    <xf numFmtId="0" fontId="34" fillId="2" borderId="18" xfId="3" applyFont="1" applyFill="1" applyBorder="1" applyAlignment="1">
      <alignment horizontal="center" vertical="center"/>
    </xf>
    <xf numFmtId="0" fontId="35" fillId="0" borderId="0" xfId="3" applyFont="1" applyAlignment="1">
      <alignment horizontal="center"/>
    </xf>
    <xf numFmtId="0" fontId="35" fillId="2" borderId="16" xfId="3" applyFont="1" applyFill="1" applyBorder="1" applyAlignment="1">
      <alignment horizontal="center" vertical="center"/>
    </xf>
    <xf numFmtId="0" fontId="35" fillId="2" borderId="9" xfId="3" applyFont="1" applyFill="1" applyBorder="1" applyAlignment="1">
      <alignment horizontal="center" vertical="center"/>
    </xf>
    <xf numFmtId="0" fontId="35" fillId="2" borderId="18" xfId="3" applyFont="1" applyFill="1" applyBorder="1" applyAlignment="1">
      <alignment horizontal="center" vertical="center"/>
    </xf>
    <xf numFmtId="0" fontId="7" fillId="2" borderId="11" xfId="3" applyFont="1" applyFill="1" applyBorder="1" applyAlignment="1">
      <alignment horizontal="center"/>
    </xf>
    <xf numFmtId="0" fontId="35" fillId="2" borderId="17" xfId="3" applyFont="1" applyFill="1" applyBorder="1" applyAlignment="1">
      <alignment horizontal="center" vertical="center"/>
    </xf>
    <xf numFmtId="0" fontId="36" fillId="2" borderId="16" xfId="3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6" fillId="0" borderId="0" xfId="3" applyFont="1" applyAlignment="1">
      <alignment horizontal="right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3" applyFont="1" applyAlignment="1">
      <alignment horizontal="center"/>
    </xf>
    <xf numFmtId="0" fontId="16" fillId="2" borderId="33" xfId="3" applyFont="1" applyFill="1" applyBorder="1" applyAlignment="1">
      <alignment horizontal="center" vertical="center"/>
    </xf>
    <xf numFmtId="12" fontId="6" fillId="2" borderId="0" xfId="0" applyNumberFormat="1" applyFont="1" applyFill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7" fillId="0" borderId="34" xfId="3" applyFont="1" applyBorder="1" applyAlignment="1">
      <alignment horizontal="center" vertical="center"/>
    </xf>
    <xf numFmtId="0" fontId="7" fillId="0" borderId="35" xfId="3" applyFont="1" applyFill="1" applyBorder="1" applyAlignment="1">
      <alignment horizontal="center" vertical="center"/>
    </xf>
    <xf numFmtId="0" fontId="7" fillId="0" borderId="36" xfId="3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6" xfId="3" applyFont="1" applyBorder="1" applyAlignment="1">
      <alignment horizontal="center" vertical="center"/>
    </xf>
  </cellXfs>
  <cellStyles count="5">
    <cellStyle name="Денежный 2" xfId="1"/>
    <cellStyle name="Обычный" xfId="0" builtinId="0"/>
    <cellStyle name="Обычный 2" xfId="2"/>
    <cellStyle name="Обычный 3" xfId="3"/>
    <cellStyle name="Финансовый 2" xfId="4"/>
  </cellStyles>
  <dxfs count="38">
    <dxf>
      <border outline="0">
        <top style="medium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top style="medium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" formatCode="0"/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</dxfs>
  <tableStyles count="3" defaultTableStyle="TableStyleMedium9" defaultPivotStyle="PivotStyleLight16">
    <tableStyle name="Стиль сводной таблицы 1" table="0" count="0"/>
    <tableStyle name="Стиль таблицы 1" pivot="0" count="0"/>
    <tableStyle name="Стиль таблицы 2" pivot="0" count="0"/>
  </table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Таблица3" displayName="Таблица3" ref="B7:E22" totalsRowShown="0">
  <sortState ref="B8:E22">
    <sortCondition ref="E8"/>
  </sortState>
  <tableColumns count="4">
    <tableColumn id="1" name="№ _x000a_з/п" dataDxfId="36" dataCellStyle="Обычный 3"/>
    <tableColumn id="2" name="Команда (ННІ, факультет)" dataDxfId="35" dataCellStyle="Обычный 3"/>
    <tableColumn id="6" name="Скорочення" dataDxfId="34" dataCellStyle="Обычный 3"/>
    <tableColumn id="3" name="Місце " dataDxfId="37" dataCellStyle="Обычный 3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" name="Таблица51121" displayName="Таблица51121" ref="B7:I36" headerRowCount="0" totalsRowShown="0" headerRowDxfId="17" dataDxfId="16" tableBorderDxfId="15">
  <tableColumns count="8">
    <tableColumn id="1" name="№ Гри" headerRowDxfId="32" dataDxfId="33"/>
    <tableColumn id="3" name="Час" headerRowDxfId="30" dataDxfId="31"/>
    <tableColumn id="2" name="Столбец2" headerRowDxfId="28" dataDxfId="29" dataCellStyle="Обычный 3"/>
    <tableColumn id="4" name="Команда 1" headerRowDxfId="26" dataDxfId="27"/>
    <tableColumn id="5" name="Команда 2 " headerRowDxfId="24" dataDxfId="25"/>
    <tableColumn id="8" name="Столбец3" headerRowDxfId="22" dataDxfId="23" dataCellStyle="Обычный 3"/>
    <tableColumn id="6" name="Результат" headerRowDxfId="20" dataDxfId="21"/>
    <tableColumn id="7" name="Столбец1" headerRowDxfId="18" dataDxfId="19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4" name="Таблица511215" displayName="Таблица511215" ref="C8:H38" headerRowCount="0" totalsRowShown="0" headerRowDxfId="2" dataDxfId="1" tableBorderDxfId="0">
  <tableColumns count="6">
    <tableColumn id="1" name="№ Гри" headerRowDxfId="13" dataDxfId="14"/>
    <tableColumn id="3" name="Час" headerRowDxfId="11" dataDxfId="12"/>
    <tableColumn id="4" name="Команда 1" headerRowDxfId="9" dataDxfId="10"/>
    <tableColumn id="5" name="Команда 2 " headerRowDxfId="7" dataDxfId="8"/>
    <tableColumn id="6" name="Результат" headerRowDxfId="5" dataDxfId="6"/>
    <tableColumn id="7" name="Столбец1" headerRowDxfId="3" dataDxfId="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6"/>
  <sheetViews>
    <sheetView tabSelected="1" showWhiteSpace="0" view="pageLayout" zoomScale="85" zoomScaleNormal="70" zoomScalePageLayoutView="85" workbookViewId="0">
      <selection activeCell="I10" sqref="I10"/>
    </sheetView>
  </sheetViews>
  <sheetFormatPr defaultRowHeight="18"/>
  <cols>
    <col min="1" max="1" width="2" style="2" customWidth="1"/>
    <col min="2" max="2" width="7.42578125" style="2" customWidth="1"/>
    <col min="3" max="3" width="57.85546875" style="138" customWidth="1"/>
    <col min="4" max="4" width="16.140625" style="139" customWidth="1"/>
    <col min="5" max="5" width="12.28515625" style="140" customWidth="1"/>
    <col min="6" max="16384" width="9.140625" style="2"/>
  </cols>
  <sheetData>
    <row r="1" spans="2:5" ht="18" customHeight="1">
      <c r="B1" s="234" t="s">
        <v>24</v>
      </c>
      <c r="C1" s="234"/>
      <c r="D1" s="234"/>
      <c r="E1" s="234"/>
    </row>
    <row r="2" spans="2:5" ht="18" customHeight="1">
      <c r="B2" s="235" t="s">
        <v>73</v>
      </c>
      <c r="C2" s="235"/>
      <c r="D2" s="235"/>
      <c r="E2" s="235"/>
    </row>
    <row r="3" spans="2:5" ht="17.45" customHeight="1">
      <c r="B3" s="236"/>
      <c r="C3" s="236"/>
      <c r="D3" s="236"/>
      <c r="E3" s="236"/>
    </row>
    <row r="4" spans="2:5">
      <c r="B4" s="129" t="s">
        <v>22</v>
      </c>
      <c r="C4" s="130"/>
      <c r="D4" s="131" t="s">
        <v>115</v>
      </c>
      <c r="E4" s="132"/>
    </row>
    <row r="5" spans="2:5">
      <c r="B5" s="235" t="s">
        <v>17</v>
      </c>
      <c r="C5" s="235"/>
      <c r="D5" s="235"/>
      <c r="E5" s="235"/>
    </row>
    <row r="7" spans="2:5" s="138" customFormat="1" ht="44.25" customHeight="1">
      <c r="B7" s="141" t="s">
        <v>56</v>
      </c>
      <c r="C7" s="133" t="s">
        <v>23</v>
      </c>
      <c r="D7" s="134" t="s">
        <v>7</v>
      </c>
      <c r="E7" s="134" t="s">
        <v>26</v>
      </c>
    </row>
    <row r="8" spans="2:5" ht="33.6" customHeight="1">
      <c r="B8" s="135">
        <v>1</v>
      </c>
      <c r="C8" s="152" t="s">
        <v>98</v>
      </c>
      <c r="D8" s="153" t="s">
        <v>81</v>
      </c>
      <c r="E8" s="142" t="s">
        <v>118</v>
      </c>
    </row>
    <row r="9" spans="2:5" ht="33.6" customHeight="1">
      <c r="B9" s="135">
        <v>2</v>
      </c>
      <c r="C9" s="152" t="s">
        <v>99</v>
      </c>
      <c r="D9" s="153" t="s">
        <v>79</v>
      </c>
      <c r="E9" s="144" t="s">
        <v>117</v>
      </c>
    </row>
    <row r="10" spans="2:5" ht="27" customHeight="1">
      <c r="B10" s="135">
        <v>3</v>
      </c>
      <c r="C10" s="152" t="s">
        <v>100</v>
      </c>
      <c r="D10" s="153" t="s">
        <v>78</v>
      </c>
      <c r="E10" s="142">
        <v>2</v>
      </c>
    </row>
    <row r="11" spans="2:5" ht="27" customHeight="1">
      <c r="B11" s="135">
        <v>4</v>
      </c>
      <c r="C11" s="152" t="s">
        <v>101</v>
      </c>
      <c r="D11" s="154" t="s">
        <v>87</v>
      </c>
      <c r="E11" s="143" t="s">
        <v>116</v>
      </c>
    </row>
    <row r="12" spans="2:5" ht="27" customHeight="1">
      <c r="B12" s="135">
        <v>5</v>
      </c>
      <c r="C12" s="152" t="s">
        <v>102</v>
      </c>
      <c r="D12" s="153" t="s">
        <v>80</v>
      </c>
      <c r="E12" s="143" t="s">
        <v>116</v>
      </c>
    </row>
    <row r="13" spans="2:5" ht="27" customHeight="1">
      <c r="B13" s="135">
        <v>6</v>
      </c>
      <c r="C13" s="152" t="s">
        <v>103</v>
      </c>
      <c r="D13" s="153" t="s">
        <v>76</v>
      </c>
      <c r="E13" s="143">
        <v>4</v>
      </c>
    </row>
    <row r="14" spans="2:5" ht="27" customHeight="1">
      <c r="B14" s="135">
        <v>7</v>
      </c>
      <c r="C14" s="152" t="s">
        <v>104</v>
      </c>
      <c r="D14" s="153" t="s">
        <v>85</v>
      </c>
      <c r="E14" s="143" t="s">
        <v>119</v>
      </c>
    </row>
    <row r="15" spans="2:5" ht="27" customHeight="1">
      <c r="B15" s="135">
        <v>8</v>
      </c>
      <c r="C15" s="152" t="s">
        <v>105</v>
      </c>
      <c r="D15" s="153" t="s">
        <v>88</v>
      </c>
      <c r="E15" s="144" t="s">
        <v>117</v>
      </c>
    </row>
    <row r="16" spans="2:5" ht="27" customHeight="1">
      <c r="B16" s="135">
        <v>9</v>
      </c>
      <c r="C16" s="155" t="s">
        <v>106</v>
      </c>
      <c r="D16" s="153" t="s">
        <v>84</v>
      </c>
      <c r="E16" s="144" t="s">
        <v>117</v>
      </c>
    </row>
    <row r="17" spans="2:5" ht="33.6" customHeight="1">
      <c r="B17" s="135">
        <v>10</v>
      </c>
      <c r="C17" s="152" t="s">
        <v>107</v>
      </c>
      <c r="D17" s="153" t="s">
        <v>86</v>
      </c>
      <c r="E17" s="143" t="s">
        <v>116</v>
      </c>
    </row>
    <row r="18" spans="2:5" ht="27" customHeight="1">
      <c r="B18" s="135">
        <v>11</v>
      </c>
      <c r="C18" s="152" t="s">
        <v>108</v>
      </c>
      <c r="D18" s="153" t="s">
        <v>75</v>
      </c>
      <c r="E18" s="143">
        <v>3</v>
      </c>
    </row>
    <row r="19" spans="2:5" ht="27" customHeight="1">
      <c r="B19" s="135">
        <v>12</v>
      </c>
      <c r="C19" s="152" t="s">
        <v>109</v>
      </c>
      <c r="D19" s="153" t="s">
        <v>82</v>
      </c>
      <c r="E19" s="142" t="s">
        <v>118</v>
      </c>
    </row>
    <row r="20" spans="2:5" ht="33.6" customHeight="1">
      <c r="B20" s="135">
        <v>13</v>
      </c>
      <c r="C20" s="152" t="s">
        <v>110</v>
      </c>
      <c r="D20" s="153" t="s">
        <v>77</v>
      </c>
      <c r="E20" s="143" t="s">
        <v>119</v>
      </c>
    </row>
    <row r="21" spans="2:5" ht="33.6" customHeight="1">
      <c r="B21" s="135">
        <v>14</v>
      </c>
      <c r="C21" s="152" t="s">
        <v>111</v>
      </c>
      <c r="D21" s="153" t="s">
        <v>83</v>
      </c>
      <c r="E21" s="144" t="s">
        <v>117</v>
      </c>
    </row>
    <row r="22" spans="2:5" ht="27" customHeight="1">
      <c r="B22" s="135">
        <v>15</v>
      </c>
      <c r="C22" s="152" t="s">
        <v>112</v>
      </c>
      <c r="D22" s="153" t="s">
        <v>74</v>
      </c>
      <c r="E22" s="149">
        <v>1</v>
      </c>
    </row>
    <row r="23" spans="2:5">
      <c r="B23"/>
      <c r="C23"/>
      <c r="D23"/>
      <c r="E23"/>
    </row>
    <row r="24" spans="2:5">
      <c r="B24" s="136" t="s">
        <v>8</v>
      </c>
      <c r="D24" s="14" t="s">
        <v>113</v>
      </c>
      <c r="E24" s="137"/>
    </row>
    <row r="26" spans="2:5">
      <c r="B26" s="136" t="s">
        <v>9</v>
      </c>
      <c r="D26" s="139" t="s">
        <v>89</v>
      </c>
      <c r="E26" s="137"/>
    </row>
  </sheetData>
  <mergeCells count="4">
    <mergeCell ref="B1:E1"/>
    <mergeCell ref="B2:E2"/>
    <mergeCell ref="B3:E3"/>
    <mergeCell ref="B5:E5"/>
  </mergeCells>
  <phoneticPr fontId="2" type="noConversion"/>
  <pageMargins left="0.47" right="0.25" top="0.51" bottom="0.61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44"/>
  <sheetViews>
    <sheetView topLeftCell="D7" zoomScale="70" zoomScaleNormal="55" zoomScalePageLayoutView="55" workbookViewId="0">
      <selection activeCell="S42" sqref="S42"/>
    </sheetView>
  </sheetViews>
  <sheetFormatPr defaultRowHeight="25.5"/>
  <cols>
    <col min="1" max="1" width="5.42578125" style="7" customWidth="1"/>
    <col min="2" max="2" width="16" style="10" customWidth="1"/>
    <col min="3" max="3" width="8.42578125" style="30" customWidth="1"/>
    <col min="4" max="4" width="16" style="10" customWidth="1"/>
    <col min="5" max="5" width="8.42578125" style="32" customWidth="1"/>
    <col min="6" max="6" width="16" style="10" customWidth="1"/>
    <col min="7" max="7" width="8.42578125" style="34" customWidth="1"/>
    <col min="8" max="8" width="16" style="10" customWidth="1"/>
    <col min="9" max="9" width="8.42578125" style="2" customWidth="1"/>
    <col min="10" max="10" width="8.42578125" style="1" customWidth="1"/>
    <col min="11" max="11" width="16" style="2" customWidth="1"/>
    <col min="12" max="12" width="8.42578125" style="1" customWidth="1"/>
    <col min="13" max="13" width="16" style="13" customWidth="1"/>
    <col min="14" max="14" width="8.42578125" style="2" customWidth="1"/>
    <col min="15" max="15" width="16" style="13" customWidth="1"/>
    <col min="16" max="16" width="8.42578125" style="2" customWidth="1"/>
    <col min="17" max="17" width="16" style="13" customWidth="1"/>
    <col min="18" max="18" width="8.42578125" style="2" customWidth="1"/>
    <col min="19" max="19" width="16" style="13" customWidth="1"/>
    <col min="20" max="16384" width="9.140625" style="2"/>
  </cols>
  <sheetData>
    <row r="1" spans="1:20" ht="26.25">
      <c r="A1" s="36"/>
      <c r="B1" s="37"/>
      <c r="C1" s="38"/>
      <c r="D1" s="39"/>
      <c r="E1" s="40"/>
      <c r="F1" s="41"/>
      <c r="G1" s="42"/>
      <c r="H1" s="43"/>
      <c r="I1" s="44"/>
      <c r="J1" s="46"/>
      <c r="K1" s="46" t="s">
        <v>24</v>
      </c>
      <c r="L1" s="45"/>
      <c r="M1" s="45"/>
      <c r="N1" s="47"/>
      <c r="O1" s="48"/>
      <c r="P1" s="44"/>
      <c r="Q1" s="49"/>
      <c r="R1" s="50"/>
      <c r="S1" s="49"/>
    </row>
    <row r="2" spans="1:20" ht="27.95" customHeight="1">
      <c r="A2" s="36"/>
      <c r="B2" s="37"/>
      <c r="C2" s="38"/>
      <c r="D2" s="39"/>
      <c r="E2" s="40"/>
      <c r="F2" s="41"/>
      <c r="G2" s="42"/>
      <c r="H2" s="43"/>
      <c r="I2" s="46"/>
      <c r="K2" s="51" t="s">
        <v>73</v>
      </c>
      <c r="L2" s="46"/>
      <c r="M2" s="46"/>
      <c r="N2" s="47"/>
      <c r="O2" s="48"/>
      <c r="P2" s="44"/>
      <c r="Q2" s="49"/>
      <c r="R2" s="50"/>
      <c r="S2" s="49"/>
    </row>
    <row r="3" spans="1:20" s="13" customFormat="1">
      <c r="A3" s="52"/>
      <c r="B3" s="39"/>
      <c r="C3" s="53"/>
      <c r="D3" s="54" t="s">
        <v>22</v>
      </c>
      <c r="E3" s="55"/>
      <c r="F3" s="44"/>
      <c r="G3" s="56"/>
      <c r="H3" s="41"/>
      <c r="I3" s="45"/>
      <c r="J3" s="45"/>
      <c r="K3" s="45"/>
      <c r="L3" s="45"/>
      <c r="M3" s="45"/>
      <c r="N3" s="44"/>
      <c r="O3" s="49"/>
      <c r="P3" s="44"/>
      <c r="Q3" s="232" t="s">
        <v>115</v>
      </c>
      <c r="R3" s="49"/>
      <c r="S3" s="49"/>
    </row>
    <row r="4" spans="1:20" ht="21.95" customHeight="1">
      <c r="A4" s="57"/>
      <c r="B4" s="39" t="s">
        <v>18</v>
      </c>
      <c r="C4" s="53"/>
      <c r="D4" s="39" t="s">
        <v>19</v>
      </c>
      <c r="E4" s="40"/>
      <c r="F4" s="58"/>
      <c r="G4" s="59"/>
      <c r="H4" s="58"/>
      <c r="I4" s="50"/>
      <c r="J4" s="60"/>
      <c r="K4" s="61" t="s">
        <v>6</v>
      </c>
      <c r="L4" s="60"/>
      <c r="M4" s="62"/>
      <c r="N4" s="50"/>
      <c r="O4" s="39"/>
      <c r="P4" s="63"/>
      <c r="Q4" s="64"/>
      <c r="R4" s="63"/>
      <c r="S4" s="64"/>
      <c r="T4" s="6"/>
    </row>
    <row r="5" spans="1:20" ht="30.95" customHeight="1">
      <c r="A5" s="57"/>
      <c r="B5" s="183">
        <v>42849</v>
      </c>
      <c r="C5" s="53"/>
      <c r="D5" s="40"/>
      <c r="E5" s="40"/>
      <c r="F5" s="65"/>
      <c r="G5" s="59"/>
      <c r="H5" s="65"/>
      <c r="I5" s="50"/>
      <c r="J5" s="50"/>
      <c r="K5" s="61"/>
      <c r="L5" s="60"/>
      <c r="M5" s="65"/>
      <c r="N5" s="50"/>
      <c r="O5" s="219" t="s">
        <v>21</v>
      </c>
      <c r="P5" s="63"/>
      <c r="Q5" s="39" t="s">
        <v>20</v>
      </c>
      <c r="R5" s="63"/>
      <c r="S5" s="39" t="s">
        <v>19</v>
      </c>
      <c r="T5" s="6"/>
    </row>
    <row r="6" spans="1:20" ht="20.100000000000001" customHeight="1" thickBot="1">
      <c r="A6" s="57">
        <f>IF($N$44=TRUE,1,"")</f>
        <v>1</v>
      </c>
      <c r="B6" s="66" t="str">
        <f ca="1">'Протокол змагань'!E7</f>
        <v>Юрид.</v>
      </c>
      <c r="C6" s="110" t="str">
        <f ca="1">'Протокол змагань'!H7</f>
        <v>-</v>
      </c>
      <c r="D6" s="40"/>
      <c r="E6" s="40"/>
      <c r="F6" s="39"/>
      <c r="G6" s="56"/>
      <c r="H6" s="39"/>
      <c r="I6" s="238">
        <v>0.5</v>
      </c>
      <c r="J6" s="238"/>
      <c r="K6" s="49"/>
      <c r="L6" s="69"/>
      <c r="M6" s="64"/>
      <c r="N6" s="50"/>
      <c r="O6" s="49"/>
      <c r="P6" s="50"/>
      <c r="Q6" s="49"/>
      <c r="R6" s="50"/>
      <c r="S6" s="183">
        <v>42849</v>
      </c>
      <c r="T6" s="6"/>
    </row>
    <row r="7" spans="1:20" ht="20.100000000000001" customHeight="1" thickBot="1">
      <c r="A7" s="57"/>
      <c r="B7" s="70">
        <f ca="1">IF($N$43=TRUE,B3+1,"")</f>
        <v>1</v>
      </c>
      <c r="C7" s="150"/>
      <c r="D7" s="66" t="str">
        <f ca="1">'Протокол змагань'!E15</f>
        <v>Юрид.</v>
      </c>
      <c r="E7" s="181">
        <f ca="1">'Протокол змагань'!H15</f>
        <v>29</v>
      </c>
      <c r="F7" s="73"/>
      <c r="G7" s="73"/>
      <c r="H7" s="37"/>
      <c r="I7" s="74"/>
      <c r="J7" s="68"/>
      <c r="K7" s="75"/>
      <c r="L7" s="76"/>
      <c r="M7" s="64"/>
      <c r="N7" s="63"/>
      <c r="O7" s="64"/>
      <c r="P7" s="63"/>
      <c r="Q7" s="63"/>
      <c r="R7" s="50"/>
      <c r="S7" s="50"/>
      <c r="T7" s="6"/>
    </row>
    <row r="8" spans="1:20" ht="20.100000000000001" customHeight="1" thickBot="1">
      <c r="A8" s="78">
        <f>IF($N$44=TRUE,16,"")</f>
        <v>16</v>
      </c>
      <c r="B8" s="66">
        <f ca="1">'Протокол змагань'!F7</f>
        <v>0</v>
      </c>
      <c r="C8" s="79" t="str">
        <f ca="1">'Протокол змагань'!I7</f>
        <v>-</v>
      </c>
      <c r="D8" s="145" t="str">
        <f ca="1">IF($N$44=TRUE,"W1","")</f>
        <v>W1</v>
      </c>
      <c r="E8" s="80"/>
      <c r="G8" s="56"/>
      <c r="H8" s="81"/>
      <c r="I8" s="74"/>
      <c r="J8" s="68"/>
      <c r="K8" s="75"/>
      <c r="L8" s="76"/>
      <c r="M8" s="64"/>
      <c r="N8" s="63"/>
      <c r="O8" s="64"/>
      <c r="P8" s="63"/>
      <c r="Q8" s="63"/>
      <c r="R8" s="82" t="str">
        <f ca="1">'Протокол змагань'!H19</f>
        <v>-</v>
      </c>
      <c r="S8" s="66" t="str">
        <f ca="1">'Протокол змагань'!E19</f>
        <v>-</v>
      </c>
      <c r="T8" s="6"/>
    </row>
    <row r="9" spans="1:20" ht="20.100000000000001" customHeight="1" thickBot="1">
      <c r="A9" s="78"/>
      <c r="B9" s="37"/>
      <c r="C9" s="38"/>
      <c r="D9" s="70">
        <f ca="1">IF($N$43=TRUE,$B$35+1,"")</f>
        <v>9</v>
      </c>
      <c r="E9" s="83"/>
      <c r="F9" s="66" t="str">
        <f ca="1">'Протокол змагань'!E27</f>
        <v>Юрид.</v>
      </c>
      <c r="G9" s="84">
        <f ca="1">'Протокол змагань'!H27</f>
        <v>24</v>
      </c>
      <c r="H9" s="72"/>
      <c r="I9" s="74"/>
      <c r="J9" s="68"/>
      <c r="K9" s="75"/>
      <c r="L9" s="84">
        <f ca="1">'Протокол змагань'!H31</f>
        <v>36</v>
      </c>
      <c r="M9" s="85" t="str">
        <f ca="1">'Протокол змагань'!E31</f>
        <v>ІТ</v>
      </c>
      <c r="N9" s="63"/>
      <c r="O9" s="64"/>
      <c r="P9" s="181">
        <f ca="1">'Протокол змагань'!H23</f>
        <v>20</v>
      </c>
      <c r="Q9" s="86" t="str">
        <f ca="1">'Протокол змагань'!E23</f>
        <v>ЕАЕ</v>
      </c>
      <c r="S9" s="145" t="str">
        <f ca="1">IF($N$44=TRUE,"L1","")</f>
        <v>L1</v>
      </c>
      <c r="T9" s="6"/>
    </row>
    <row r="10" spans="1:20" ht="20.100000000000001" customHeight="1" thickBot="1">
      <c r="A10" s="78">
        <f>IF($N$44=TRUE,8,"")</f>
        <v>8</v>
      </c>
      <c r="B10" s="66" t="str">
        <f ca="1">'Протокол змагань'!E8</f>
        <v>ЕАЕ</v>
      </c>
      <c r="C10" s="67">
        <f ca="1">'Протокол змагань'!H8</f>
        <v>17</v>
      </c>
      <c r="D10" s="72"/>
      <c r="E10" s="83"/>
      <c r="F10" s="145" t="str">
        <f ca="1">IF($N$44=TRUE,"W9","")</f>
        <v>W9</v>
      </c>
      <c r="G10" s="89"/>
      <c r="H10" s="37"/>
      <c r="I10" s="74"/>
      <c r="J10" s="68"/>
      <c r="K10" s="90"/>
      <c r="L10" s="91"/>
      <c r="M10" s="145" t="str">
        <f ca="1">IF($N$44=TRUE,"L22","")</f>
        <v>L22</v>
      </c>
      <c r="N10" s="63"/>
      <c r="O10" s="64"/>
      <c r="P10" s="87"/>
      <c r="Q10" s="146" t="str">
        <f ca="1">IF($N$44=TRUE,"W13","")</f>
        <v>W13</v>
      </c>
      <c r="R10" s="87"/>
      <c r="S10" s="88">
        <f ca="1">IF($N$43=TRUE,D33+1,"")</f>
        <v>13</v>
      </c>
      <c r="T10" s="6"/>
    </row>
    <row r="11" spans="1:20" ht="20.100000000000001" customHeight="1" thickBot="1">
      <c r="A11" s="57"/>
      <c r="B11" s="70">
        <f ca="1">IF($N$43=TRUE,B7+1,"")</f>
        <v>2</v>
      </c>
      <c r="C11" s="71"/>
      <c r="D11" s="94" t="str">
        <f ca="1">'Протокол змагань'!F15</f>
        <v>КД</v>
      </c>
      <c r="E11" s="147">
        <f ca="1">'Протокол змагань'!I15</f>
        <v>6</v>
      </c>
      <c r="F11" s="37"/>
      <c r="G11" s="95"/>
      <c r="H11" s="37"/>
      <c r="I11" s="74"/>
      <c r="J11" s="68"/>
      <c r="K11" s="90"/>
      <c r="L11" s="91"/>
      <c r="M11" s="77"/>
      <c r="N11" s="82">
        <f ca="1">'Протокол змагань'!H29</f>
        <v>23</v>
      </c>
      <c r="O11" s="224" t="str">
        <f ca="1">'Протокол змагань'!E29</f>
        <v>ЕАЕ</v>
      </c>
      <c r="P11" s="87"/>
      <c r="Q11" s="99">
        <f ca="1">IF($N$43=TRUE,S33+1,"")</f>
        <v>17</v>
      </c>
      <c r="R11" s="109" t="str">
        <f ca="1">'Протокол змагань'!I19</f>
        <v>-</v>
      </c>
      <c r="S11" s="85" t="str">
        <f ca="1">'Протокол змагань'!F19</f>
        <v>-</v>
      </c>
      <c r="T11" s="6"/>
    </row>
    <row r="12" spans="1:20" ht="20.100000000000001" customHeight="1" thickBot="1">
      <c r="A12" s="78">
        <f>IF($N$44=TRUE,9,"")</f>
        <v>9</v>
      </c>
      <c r="B12" s="66" t="str">
        <f ca="1">'Протокол змагань'!F8</f>
        <v>КД</v>
      </c>
      <c r="C12" s="177">
        <f ca="1">'Протокол змагань'!I8</f>
        <v>28</v>
      </c>
      <c r="D12" s="145" t="str">
        <f ca="1">IF($N$44=TRUE,"W2","")</f>
        <v>W2</v>
      </c>
      <c r="E12" s="98"/>
      <c r="F12" s="39"/>
      <c r="G12" s="95"/>
      <c r="H12" s="37"/>
      <c r="I12" s="237">
        <f ca="1">IF($N$43=TRUE,M28+1,"")</f>
        <v>27</v>
      </c>
      <c r="J12" s="237"/>
      <c r="K12" s="92"/>
      <c r="L12" s="91"/>
      <c r="M12" s="99">
        <f ca="1">IF($N$43=TRUE,O30+1,"")</f>
        <v>25</v>
      </c>
      <c r="N12" s="87"/>
      <c r="O12" s="146" t="str">
        <f ca="1">IF($N$44=TRUE,"W17","")</f>
        <v>W17</v>
      </c>
      <c r="P12" s="87"/>
      <c r="Q12" s="64"/>
      <c r="R12" s="87"/>
      <c r="S12" s="145" t="str">
        <f ca="1">IF($N$44=TRUE,"L2","")</f>
        <v>L2</v>
      </c>
      <c r="T12" s="6"/>
    </row>
    <row r="13" spans="1:20" ht="20.100000000000001" customHeight="1" thickBot="1">
      <c r="A13" s="78"/>
      <c r="B13" s="81"/>
      <c r="C13" s="38"/>
      <c r="D13" s="81"/>
      <c r="E13" s="100"/>
      <c r="F13" s="70">
        <f ca="1">IF($N$43=TRUE,Q34+1,"")</f>
        <v>21</v>
      </c>
      <c r="G13" s="95"/>
      <c r="H13" s="66" t="str">
        <f ca="1">'Протокол змагань'!E33</f>
        <v>Агро.</v>
      </c>
      <c r="I13" s="84">
        <f ca="1">'Протокол змагань'!H33</f>
        <v>31</v>
      </c>
      <c r="J13" s="93">
        <f ca="1">'Протокол змагань'!I33</f>
        <v>22</v>
      </c>
      <c r="K13" s="96" t="str">
        <f ca="1">'Протокол змагань'!F33</f>
        <v>ІТ</v>
      </c>
      <c r="L13" s="91"/>
      <c r="M13" s="101"/>
      <c r="N13" s="87"/>
      <c r="O13" s="92"/>
      <c r="P13" s="102">
        <f ca="1">'Протокол змагань'!I23</f>
        <v>2</v>
      </c>
      <c r="Q13" s="227" t="str">
        <f ca="1">'Протокол змагань'!F23</f>
        <v>ХТтаУЯ</v>
      </c>
      <c r="R13" s="87"/>
      <c r="S13" s="64"/>
      <c r="T13" s="6"/>
    </row>
    <row r="14" spans="1:20" ht="20.100000000000001" customHeight="1" thickBot="1">
      <c r="A14" s="78">
        <f>IF($N$44=TRUE,5,"")</f>
        <v>5</v>
      </c>
      <c r="B14" s="66" t="str">
        <f ca="1">'Протокол змагань'!E9</f>
        <v>Агро.</v>
      </c>
      <c r="C14" s="178">
        <f ca="1">'Протокол змагань'!H9</f>
        <v>25</v>
      </c>
      <c r="D14" s="81"/>
      <c r="E14" s="100"/>
      <c r="F14" s="39"/>
      <c r="G14" s="95"/>
      <c r="H14" s="145" t="str">
        <f ca="1">IF($N$44=TRUE,"W21","")</f>
        <v>W21</v>
      </c>
      <c r="I14" s="87"/>
      <c r="J14" s="103"/>
      <c r="K14" s="146" t="str">
        <f ca="1">IF($N$44=TRUE,"W25","")</f>
        <v>W25</v>
      </c>
      <c r="L14" s="91"/>
      <c r="M14" s="101"/>
      <c r="N14" s="87"/>
      <c r="O14" s="88">
        <f ca="1">IF($N$43=TRUE,F29+1,"")</f>
        <v>23</v>
      </c>
      <c r="P14" s="87"/>
      <c r="Q14" s="145" t="str">
        <f ca="1">IF($N$44=TRUE,"L12","")</f>
        <v>L12</v>
      </c>
      <c r="R14" s="97"/>
      <c r="S14" s="49"/>
      <c r="T14" s="6"/>
    </row>
    <row r="15" spans="1:20" ht="20.100000000000001" customHeight="1" thickBot="1">
      <c r="A15" s="57"/>
      <c r="B15" s="70">
        <f ca="1">IF($N$43=TRUE,B11+1,"")</f>
        <v>3</v>
      </c>
      <c r="C15" s="71"/>
      <c r="D15" s="66" t="str">
        <f ca="1">'Протокол змагань'!E16</f>
        <v>Агро.</v>
      </c>
      <c r="E15" s="180">
        <f ca="1">'Протокол змагань'!H16</f>
        <v>30</v>
      </c>
      <c r="F15" s="104"/>
      <c r="G15" s="105"/>
      <c r="H15" s="39"/>
      <c r="I15" s="87"/>
      <c r="J15" s="91"/>
      <c r="K15" s="92"/>
      <c r="L15" s="93">
        <f ca="1">'Протокол змагань'!I31</f>
        <v>18</v>
      </c>
      <c r="M15" s="222" t="str">
        <f ca="1">'Протокол змагань'!F31</f>
        <v>ЗВ</v>
      </c>
      <c r="N15" s="87"/>
      <c r="O15" s="64"/>
      <c r="P15" s="87"/>
      <c r="Q15" s="64"/>
      <c r="R15" s="181">
        <f ca="1">'Протокол змагань'!H20</f>
        <v>31</v>
      </c>
      <c r="S15" s="85" t="str">
        <f ca="1">'Протокол змагань'!E20</f>
        <v>ЗВ</v>
      </c>
      <c r="T15" s="6"/>
    </row>
    <row r="16" spans="1:20" ht="20.100000000000001" customHeight="1" thickBot="1">
      <c r="A16" s="78">
        <f>IF($N$44=TRUE,12,"")</f>
        <v>12</v>
      </c>
      <c r="B16" s="66" t="str">
        <f ca="1">'Протокол змагань'!F9</f>
        <v>ЗВ</v>
      </c>
      <c r="C16" s="79">
        <f ca="1">'Протокол змагань'!I9</f>
        <v>9</v>
      </c>
      <c r="D16" s="145" t="str">
        <f ca="1">IF($N$44=TRUE,"W3","")</f>
        <v>W3</v>
      </c>
      <c r="E16" s="106"/>
      <c r="F16" s="37"/>
      <c r="G16" s="95"/>
      <c r="H16" s="37"/>
      <c r="I16" s="107"/>
      <c r="J16" s="48"/>
      <c r="K16" s="64"/>
      <c r="L16" s="91"/>
      <c r="M16" s="146" t="str">
        <f ca="1">IF($N$44=TRUE,"W23","")</f>
        <v>W23</v>
      </c>
      <c r="N16" s="87"/>
      <c r="O16" s="64"/>
      <c r="P16" s="181">
        <f ca="1">'Протокол змагань'!H24</f>
        <v>36</v>
      </c>
      <c r="Q16" s="86" t="str">
        <f ca="1">'Протокол змагань'!E24</f>
        <v>ЗВ</v>
      </c>
      <c r="S16" s="145" t="str">
        <f ca="1">IF($N$44=TRUE,"L3","")</f>
        <v>L3</v>
      </c>
      <c r="T16" s="6"/>
    </row>
    <row r="17" spans="1:24" ht="20.100000000000001" customHeight="1" thickBot="1">
      <c r="A17" s="78"/>
      <c r="B17" s="37"/>
      <c r="C17" s="38"/>
      <c r="D17" s="70">
        <f ca="1">IF($N$43=TRUE,D9+1,"")</f>
        <v>10</v>
      </c>
      <c r="E17" s="80"/>
      <c r="F17" s="66" t="str">
        <f ca="1">'Протокол змагань'!F27</f>
        <v>Агро.</v>
      </c>
      <c r="G17" s="147">
        <f ca="1">'Протокол змагань'!I27</f>
        <v>25</v>
      </c>
      <c r="H17" s="37"/>
      <c r="I17" s="107"/>
      <c r="J17" s="48"/>
      <c r="K17" s="64"/>
      <c r="L17" s="91"/>
      <c r="M17" s="101"/>
      <c r="N17" s="87"/>
      <c r="O17" s="92"/>
      <c r="P17" s="87"/>
      <c r="Q17" s="146" t="str">
        <f ca="1">IF($N$44=TRUE,"W14","")</f>
        <v>W14</v>
      </c>
      <c r="R17" s="87"/>
      <c r="S17" s="88">
        <f ca="1">IF($N$43=TRUE,S10+1,"")</f>
        <v>14</v>
      </c>
      <c r="T17" s="6"/>
    </row>
    <row r="18" spans="1:24" ht="20.100000000000001" customHeight="1" thickBot="1">
      <c r="A18" s="78">
        <f>IF($N$44=TRUE,4,"")</f>
        <v>4</v>
      </c>
      <c r="B18" s="66" t="str">
        <f ca="1">'Протокол змагань'!E10</f>
        <v>ТВБ</v>
      </c>
      <c r="C18" s="179">
        <f ca="1">'Протокол змагань'!H10</f>
        <v>36</v>
      </c>
      <c r="D18" s="72"/>
      <c r="E18" s="83"/>
      <c r="F18" s="145" t="str">
        <f ca="1">IF($N$44=TRUE,"W10","")</f>
        <v>W10</v>
      </c>
      <c r="G18" s="73"/>
      <c r="H18" s="37"/>
      <c r="I18" s="107"/>
      <c r="J18" s="48"/>
      <c r="K18" s="64"/>
      <c r="L18" s="108"/>
      <c r="M18" s="92"/>
      <c r="N18" s="109">
        <f ca="1">'Протокол змагань'!I29</f>
        <v>35</v>
      </c>
      <c r="O18" s="96" t="str">
        <f ca="1">'Протокол змагань'!F29</f>
        <v>ЗВ</v>
      </c>
      <c r="P18" s="87"/>
      <c r="Q18" s="99">
        <f ca="1">IF($N$43=TRUE,Q11+1,"")</f>
        <v>18</v>
      </c>
      <c r="R18" s="109">
        <f ca="1">'Протокол змагань'!I20</f>
        <v>8</v>
      </c>
      <c r="S18" s="231" t="str">
        <f ca="1">'Протокол змагань'!F20</f>
        <v>ЗРБЕ</v>
      </c>
      <c r="T18" s="6"/>
    </row>
    <row r="19" spans="1:24" ht="20.100000000000001" customHeight="1" thickBot="1">
      <c r="A19" s="57"/>
      <c r="B19" s="70">
        <f ca="1">IF($N$43=TRUE,B15+1,"")</f>
        <v>4</v>
      </c>
      <c r="C19" s="71"/>
      <c r="D19" s="66" t="str">
        <f ca="1">'Протокол змагань'!F16</f>
        <v>ТВБ</v>
      </c>
      <c r="E19" s="147">
        <f ca="1">'Протокол змагань'!I16</f>
        <v>20</v>
      </c>
      <c r="F19" s="37"/>
      <c r="G19" s="73"/>
      <c r="H19" s="37"/>
      <c r="I19" s="107"/>
      <c r="J19" s="48"/>
      <c r="K19" s="64"/>
      <c r="L19" s="103"/>
      <c r="M19" s="77"/>
      <c r="N19" s="87"/>
      <c r="O19" s="146" t="str">
        <f ca="1">IF($N$44=TRUE,"W18","")</f>
        <v>W18</v>
      </c>
      <c r="P19" s="87"/>
      <c r="Q19" s="64"/>
      <c r="R19" s="87"/>
      <c r="S19" s="145" t="str">
        <f ca="1">IF($N$44=TRUE,"L4","")</f>
        <v>L4</v>
      </c>
      <c r="T19" s="6"/>
    </row>
    <row r="20" spans="1:24" ht="20.100000000000001" customHeight="1" thickBot="1">
      <c r="A20" s="78">
        <f>IF($N$44=TRUE,13,"")</f>
        <v>13</v>
      </c>
      <c r="B20" s="66" t="str">
        <f ca="1">'Протокол змагань'!F10</f>
        <v>ЗРБЕ</v>
      </c>
      <c r="C20" s="79">
        <f ca="1">'Протокол змагань'!I10</f>
        <v>8</v>
      </c>
      <c r="D20" s="145" t="str">
        <f ca="1">IF($N$44=TRUE,"W4","")</f>
        <v>W4</v>
      </c>
      <c r="E20" s="98"/>
      <c r="F20" s="81"/>
      <c r="G20" s="73"/>
      <c r="H20" s="37"/>
      <c r="I20" s="107"/>
      <c r="J20" s="48"/>
      <c r="K20" s="64"/>
      <c r="L20" s="108"/>
      <c r="M20" s="49"/>
      <c r="N20" s="87"/>
      <c r="O20" s="92"/>
      <c r="P20" s="93">
        <f ca="1">'Протокол змагань'!I24</f>
        <v>34</v>
      </c>
      <c r="Q20" s="226" t="str">
        <f ca="1">'Протокол змагань'!F24</f>
        <v>ЛСПГ</v>
      </c>
      <c r="R20" s="87"/>
      <c r="S20" s="64"/>
      <c r="T20" s="6"/>
    </row>
    <row r="21" spans="1:24" ht="20.100000000000001" customHeight="1">
      <c r="A21" s="78"/>
      <c r="B21" s="81"/>
      <c r="C21" s="38"/>
      <c r="D21" s="81"/>
      <c r="E21" s="100"/>
      <c r="F21" s="81"/>
      <c r="G21" s="73"/>
      <c r="H21" s="37"/>
      <c r="I21" s="107"/>
      <c r="J21" s="48"/>
      <c r="K21" s="64"/>
      <c r="L21" s="108"/>
      <c r="M21" s="49"/>
      <c r="N21" s="97"/>
      <c r="O21" s="49"/>
      <c r="P21" s="97"/>
      <c r="Q21" s="145" t="str">
        <f ca="1">IF($N$44=TRUE,"L11","")</f>
        <v>L11</v>
      </c>
      <c r="R21" s="97"/>
      <c r="S21" s="49"/>
    </row>
    <row r="22" spans="1:24" ht="20.100000000000001" customHeight="1" thickBot="1">
      <c r="A22" s="57">
        <f>IF($N$44=TRUE,3,"")</f>
        <v>3</v>
      </c>
      <c r="B22" s="66" t="str">
        <f ca="1">'Протокол змагань'!E11</f>
        <v>МТ</v>
      </c>
      <c r="C22" s="178">
        <f ca="1">'Протокол змагань'!H11</f>
        <v>52</v>
      </c>
      <c r="D22" s="39"/>
      <c r="E22" s="40"/>
      <c r="F22" s="81"/>
      <c r="G22" s="73"/>
      <c r="H22" s="37"/>
      <c r="I22" s="107"/>
      <c r="J22" s="48"/>
      <c r="K22" s="64"/>
      <c r="L22" s="108"/>
      <c r="M22" s="49"/>
      <c r="N22" s="97"/>
      <c r="O22" s="49"/>
      <c r="P22" s="97"/>
      <c r="Q22" s="49"/>
      <c r="R22" s="97"/>
      <c r="S22" s="49"/>
      <c r="T22" s="6"/>
    </row>
    <row r="23" spans="1:24" ht="20.100000000000001" customHeight="1" thickBot="1">
      <c r="A23" s="78"/>
      <c r="B23" s="70">
        <f ca="1">IF($N$43=TRUE,B19+1,"")</f>
        <v>5</v>
      </c>
      <c r="C23" s="71"/>
      <c r="D23" s="66" t="str">
        <f ca="1">'Протокол змагань'!E17</f>
        <v>МТ</v>
      </c>
      <c r="E23" s="159">
        <f ca="1">'Протокол змагань'!H17</f>
        <v>33</v>
      </c>
      <c r="F23" s="111"/>
      <c r="G23" s="56"/>
      <c r="H23" s="37"/>
      <c r="I23" s="107"/>
      <c r="J23" s="48"/>
      <c r="K23" s="64"/>
      <c r="L23" s="97"/>
      <c r="M23" s="49"/>
      <c r="N23" s="87"/>
      <c r="O23" s="64"/>
      <c r="P23" s="87"/>
      <c r="Q23" s="64"/>
      <c r="R23" s="97"/>
      <c r="S23" s="49"/>
      <c r="T23" s="6"/>
    </row>
    <row r="24" spans="1:24" ht="20.100000000000001" customHeight="1" thickBot="1">
      <c r="A24" s="78">
        <f>IF($N$44=TRUE,14,"")</f>
        <v>14</v>
      </c>
      <c r="B24" s="66" t="str">
        <f ca="1">'Протокол змагань'!F11</f>
        <v>ГП</v>
      </c>
      <c r="C24" s="79">
        <f ca="1">'Протокол змагань'!I11</f>
        <v>2</v>
      </c>
      <c r="D24" s="145" t="str">
        <f ca="1">IF($N$44=TRUE,"W5","")</f>
        <v>W5</v>
      </c>
      <c r="E24" s="112"/>
      <c r="F24" s="49"/>
      <c r="G24" s="56"/>
      <c r="H24" s="37"/>
      <c r="I24" s="107"/>
      <c r="J24" s="48"/>
      <c r="K24" s="64"/>
      <c r="L24" s="103"/>
      <c r="M24" s="77"/>
      <c r="N24" s="87"/>
      <c r="O24" s="64"/>
      <c r="P24" s="87"/>
      <c r="Q24" s="64"/>
      <c r="R24" s="82">
        <f ca="1">'Протокол змагань'!H21</f>
        <v>2</v>
      </c>
      <c r="S24" s="231" t="str">
        <f ca="1">'Протокол змагань'!E21</f>
        <v>ГП</v>
      </c>
      <c r="T24" s="6"/>
    </row>
    <row r="25" spans="1:24" ht="20.100000000000001" customHeight="1" thickBot="1">
      <c r="A25" s="78"/>
      <c r="B25" s="37"/>
      <c r="C25" s="38"/>
      <c r="D25" s="70">
        <f ca="1">IF($N$43=TRUE,D17+1,"")</f>
        <v>11</v>
      </c>
      <c r="E25" s="83"/>
      <c r="F25" s="114" t="str">
        <f ca="1">'Протокол змагань'!E28</f>
        <v>МТ</v>
      </c>
      <c r="G25" s="84">
        <f ca="1">'Протокол змагань'!H28</f>
        <v>28</v>
      </c>
      <c r="H25" s="72"/>
      <c r="I25" s="107"/>
      <c r="J25" s="115"/>
      <c r="K25" s="113"/>
      <c r="L25" s="84">
        <f ca="1">'Протокол змагань'!H32</f>
        <v>29</v>
      </c>
      <c r="M25" s="85" t="str">
        <f ca="1">'Протокол змагань'!E32</f>
        <v>Юрид.</v>
      </c>
      <c r="N25" s="87"/>
      <c r="O25" s="64"/>
      <c r="P25" s="82">
        <f ca="1">'Протокол змагань'!H25</f>
        <v>2</v>
      </c>
      <c r="Q25" s="230" t="str">
        <f ca="1">'Протокол змагань'!E25</f>
        <v>Вет.</v>
      </c>
      <c r="S25" s="145" t="str">
        <f ca="1">IF($N$44=TRUE,"L5","")</f>
        <v>L5</v>
      </c>
      <c r="T25" s="6"/>
    </row>
    <row r="26" spans="1:24" ht="20.100000000000001" customHeight="1" thickBot="1">
      <c r="A26" s="78">
        <f>IF($N$44=TRUE,6,"")</f>
        <v>6</v>
      </c>
      <c r="B26" s="66" t="str">
        <f ca="1">'Протокол змагань'!E12</f>
        <v>ЛСПГ</v>
      </c>
      <c r="C26" s="179">
        <f ca="1">'Протокол змагань'!H12</f>
        <v>33</v>
      </c>
      <c r="D26" s="72"/>
      <c r="E26" s="83"/>
      <c r="F26" s="145" t="str">
        <f ca="1">IF($N$44=TRUE,"W11","")</f>
        <v>W11</v>
      </c>
      <c r="G26" s="89"/>
      <c r="H26" s="37"/>
      <c r="I26" s="107"/>
      <c r="J26" s="91"/>
      <c r="K26" s="90"/>
      <c r="L26" s="91"/>
      <c r="M26" s="145" t="str">
        <f ca="1">IF($N$44=TRUE,"L21","")</f>
        <v>L21</v>
      </c>
      <c r="N26" s="87"/>
      <c r="O26" s="92"/>
      <c r="P26" s="87"/>
      <c r="Q26" s="229" t="str">
        <f ca="1">IF($N$44=TRUE,"W15","")</f>
        <v>W15</v>
      </c>
      <c r="R26" s="87"/>
      <c r="S26" s="88">
        <f ca="1">IF($N$43=TRUE,S17+1,"")</f>
        <v>15</v>
      </c>
      <c r="T26" s="6"/>
    </row>
    <row r="27" spans="1:24" ht="20.100000000000001" customHeight="1" thickBot="1">
      <c r="A27" s="57"/>
      <c r="B27" s="70">
        <f ca="1">IF($N$43=TRUE,B23+1,"")</f>
        <v>6</v>
      </c>
      <c r="C27" s="71"/>
      <c r="D27" s="66" t="str">
        <f ca="1">'Протокол змагань'!F17</f>
        <v>ЛСПГ</v>
      </c>
      <c r="E27" s="147">
        <f ca="1">'Протокол змагань'!I17</f>
        <v>8</v>
      </c>
      <c r="F27" s="39"/>
      <c r="G27" s="105"/>
      <c r="H27" s="39"/>
      <c r="I27" s="237">
        <f ca="1">IF($N$43=TRUE,I12+1,"")</f>
        <v>28</v>
      </c>
      <c r="J27" s="237"/>
      <c r="K27" s="116"/>
      <c r="L27" s="91"/>
      <c r="M27" s="128"/>
      <c r="N27" s="117">
        <f ca="1">'Протокол змагань'!H30</f>
        <v>16</v>
      </c>
      <c r="O27" s="96" t="str">
        <f ca="1">'Протокол змагань'!E30</f>
        <v>ТВБ</v>
      </c>
      <c r="P27" s="87"/>
      <c r="Q27" s="99">
        <f ca="1">IF($N$43=TRUE,Q18+1,"")</f>
        <v>19</v>
      </c>
      <c r="R27" s="182">
        <f ca="1">'Протокол змагань'!I21</f>
        <v>25</v>
      </c>
      <c r="S27" s="85" t="str">
        <f ca="1">'Протокол змагань'!F21</f>
        <v>Вет.</v>
      </c>
      <c r="T27" s="6"/>
      <c r="X27" s="6"/>
    </row>
    <row r="28" spans="1:24" ht="20.100000000000001" customHeight="1" thickBot="1">
      <c r="A28" s="78">
        <f>IF($N$44=TRUE,11,"")</f>
        <v>11</v>
      </c>
      <c r="B28" s="66" t="str">
        <f ca="1">'Протокол змагань'!F12</f>
        <v>Вет.</v>
      </c>
      <c r="C28" s="79">
        <f ca="1">'Протокол змагань'!I12</f>
        <v>12</v>
      </c>
      <c r="D28" s="145" t="str">
        <f ca="1">IF($N$44=TRUE,"W6","")</f>
        <v>W6</v>
      </c>
      <c r="E28" s="98"/>
      <c r="F28" s="81"/>
      <c r="G28" s="105"/>
      <c r="H28" s="66" t="str">
        <f ca="1">'Протокол змагань'!E34</f>
        <v>МТ</v>
      </c>
      <c r="I28" s="93">
        <f ca="1">'Протокол змагань'!H34</f>
        <v>19</v>
      </c>
      <c r="J28" s="93">
        <f ca="1">'Протокол змагань'!I34</f>
        <v>25</v>
      </c>
      <c r="K28" s="96" t="str">
        <f ca="1">'Протокол змагань'!F34</f>
        <v>Юрид.</v>
      </c>
      <c r="L28" s="91"/>
      <c r="M28" s="99">
        <f ca="1">IF($N$43=TRUE,M12+1,"")</f>
        <v>26</v>
      </c>
      <c r="N28" s="87"/>
      <c r="O28" s="146" t="str">
        <f ca="1">IF($N$44=TRUE,"W19","")</f>
        <v>W19</v>
      </c>
      <c r="P28" s="87"/>
      <c r="Q28" s="64"/>
      <c r="R28" s="87"/>
      <c r="S28" s="145" t="str">
        <f ca="1">IF($N$44=TRUE,"L6","")</f>
        <v>L6</v>
      </c>
      <c r="T28" s="6"/>
    </row>
    <row r="29" spans="1:24" ht="20.100000000000001" customHeight="1" thickBot="1">
      <c r="A29" s="78"/>
      <c r="B29" s="37"/>
      <c r="C29" s="38"/>
      <c r="D29" s="81"/>
      <c r="E29" s="100"/>
      <c r="F29" s="70">
        <f ca="1">IF($N$43=TRUE,F13+1,"")</f>
        <v>22</v>
      </c>
      <c r="G29" s="95"/>
      <c r="H29" s="145" t="str">
        <f ca="1">IF($N$44=TRUE,"W22","")</f>
        <v>W22</v>
      </c>
      <c r="I29" s="50"/>
      <c r="J29" s="69"/>
      <c r="K29" s="146" t="str">
        <f ca="1">IF($N$44=TRUE,"W26","")</f>
        <v>W26</v>
      </c>
      <c r="L29" s="91"/>
      <c r="M29" s="101"/>
      <c r="N29" s="87"/>
      <c r="O29" s="92"/>
      <c r="P29" s="180">
        <f ca="1">'Протокол змагань'!I25</f>
        <v>29</v>
      </c>
      <c r="Q29" s="85" t="str">
        <f ca="1">'Протокол змагань'!F25</f>
        <v>ТВБ</v>
      </c>
      <c r="R29" s="87"/>
      <c r="S29" s="64"/>
      <c r="T29" s="6"/>
    </row>
    <row r="30" spans="1:24" ht="20.100000000000001" customHeight="1" thickBot="1">
      <c r="A30" s="78">
        <f>IF($N$44=TRUE,7,"")</f>
        <v>7</v>
      </c>
      <c r="B30" s="66" t="str">
        <f ca="1">'Протокол змагань'!E13</f>
        <v>Екон.</v>
      </c>
      <c r="C30" s="110">
        <f ca="1">'Протокол змагань'!H13</f>
        <v>9</v>
      </c>
      <c r="D30" s="81"/>
      <c r="E30" s="100"/>
      <c r="F30" s="81"/>
      <c r="G30" s="95"/>
      <c r="H30" s="37"/>
      <c r="I30" s="74"/>
      <c r="J30" s="69"/>
      <c r="K30" s="90"/>
      <c r="L30" s="102">
        <f ca="1">'Протокол змагань'!I32</f>
        <v>16</v>
      </c>
      <c r="M30" s="221" t="str">
        <f ca="1">'Протокол змагань'!F32</f>
        <v>ТВБ</v>
      </c>
      <c r="N30" s="87"/>
      <c r="O30" s="88">
        <f ca="1">IF($N$43=TRUE,O14+1,"")</f>
        <v>24</v>
      </c>
      <c r="P30" s="87"/>
      <c r="Q30" s="145" t="str">
        <f ca="1">IF($N$44=TRUE,"L10","")</f>
        <v>L10</v>
      </c>
      <c r="R30" s="97"/>
      <c r="S30" s="49"/>
      <c r="T30" s="6"/>
    </row>
    <row r="31" spans="1:24" ht="20.100000000000001" customHeight="1" thickBot="1">
      <c r="A31" s="57"/>
      <c r="B31" s="70">
        <f ca="1">IF($N$43=TRUE,B27+1,"")</f>
        <v>7</v>
      </c>
      <c r="C31" s="71"/>
      <c r="D31" s="66" t="str">
        <f ca="1">'Протокол змагань'!E18</f>
        <v>ХТтаУЯ</v>
      </c>
      <c r="E31" s="84">
        <f ca="1">'Протокол змагань'!H18</f>
        <v>2</v>
      </c>
      <c r="F31" s="72"/>
      <c r="G31" s="95"/>
      <c r="H31" s="37"/>
      <c r="I31" s="118"/>
      <c r="J31" s="76"/>
      <c r="K31" s="119"/>
      <c r="L31" s="76"/>
      <c r="M31" s="146" t="str">
        <f ca="1">IF($N$44=TRUE,"W24","")</f>
        <v>W24</v>
      </c>
      <c r="N31" s="87"/>
      <c r="O31" s="64"/>
      <c r="P31" s="87"/>
      <c r="Q31" s="64"/>
      <c r="R31" s="82">
        <f ca="1">'Протокол змагань'!H22</f>
        <v>3</v>
      </c>
      <c r="S31" s="231" t="str">
        <f ca="1">'Протокол змагань'!E22</f>
        <v>Екон.</v>
      </c>
      <c r="T31" s="6"/>
    </row>
    <row r="32" spans="1:24" ht="20.100000000000001" customHeight="1" thickBot="1">
      <c r="A32" s="78">
        <f>IF($N$44=TRUE,10,"")</f>
        <v>10</v>
      </c>
      <c r="B32" s="66" t="str">
        <f ca="1">'Протокол змагань'!F13</f>
        <v>ХТтаУЯ</v>
      </c>
      <c r="C32" s="177">
        <f ca="1">'Протокол змагань'!I13</f>
        <v>12</v>
      </c>
      <c r="D32" s="145" t="str">
        <f ca="1">IF($N$44=TRUE,"W7","")</f>
        <v>W7</v>
      </c>
      <c r="E32" s="83"/>
      <c r="F32" s="37"/>
      <c r="G32" s="95"/>
      <c r="H32" s="37"/>
      <c r="I32" s="74"/>
      <c r="J32" s="69"/>
      <c r="K32" s="63"/>
      <c r="L32" s="69"/>
      <c r="M32" s="101"/>
      <c r="N32" s="87"/>
      <c r="O32" s="64"/>
      <c r="P32" s="84">
        <f ca="1">'Протокол змагань'!H26</f>
        <v>12</v>
      </c>
      <c r="Q32" s="228" t="str">
        <f ca="1">'Протокол змагань'!E26</f>
        <v>АМ</v>
      </c>
      <c r="R32" s="87"/>
      <c r="S32" s="145" t="str">
        <f ca="1">IF($N$44=TRUE,"L7","")</f>
        <v>L7</v>
      </c>
      <c r="T32" s="6"/>
    </row>
    <row r="33" spans="1:20" ht="20.100000000000001" customHeight="1" thickBot="1">
      <c r="A33" s="78"/>
      <c r="B33" s="37"/>
      <c r="C33" s="38"/>
      <c r="D33" s="70">
        <f ca="1">IF($N$43=TRUE,D25+1,"")</f>
        <v>12</v>
      </c>
      <c r="E33" s="40"/>
      <c r="F33" s="114" t="str">
        <f ca="1">'Протокол змагань'!F28</f>
        <v>ІТ</v>
      </c>
      <c r="G33" s="147">
        <f ca="1">'Протокол змагань'!I28</f>
        <v>19</v>
      </c>
      <c r="H33" s="37"/>
      <c r="I33" s="50"/>
      <c r="J33" s="120"/>
      <c r="K33" s="63"/>
      <c r="L33" s="69"/>
      <c r="M33" s="101"/>
      <c r="N33" s="87"/>
      <c r="O33" s="92"/>
      <c r="P33" s="87"/>
      <c r="Q33" s="229" t="str">
        <f ca="1">IF($N$44=TRUE,"W16","")</f>
        <v>W16</v>
      </c>
      <c r="S33" s="88">
        <f ca="1">IF($N$43=TRUE,S26+1,"")</f>
        <v>16</v>
      </c>
      <c r="T33" s="6"/>
    </row>
    <row r="34" spans="1:20" ht="20.100000000000001" customHeight="1" thickBot="1">
      <c r="A34" s="78">
        <f>IF($N$44=TRUE,2,"")</f>
        <v>2</v>
      </c>
      <c r="B34" s="66" t="str">
        <f ca="1">'Протокол змагань'!E14</f>
        <v>ІТ</v>
      </c>
      <c r="C34" s="179">
        <f ca="1">'Протокол змагань'!H14</f>
        <v>29</v>
      </c>
      <c r="D34" s="72"/>
      <c r="E34" s="83"/>
      <c r="F34" s="145" t="str">
        <f ca="1">IF($N$44=TRUE,"W12","")</f>
        <v>W12</v>
      </c>
      <c r="G34" s="73"/>
      <c r="H34" s="156" t="s">
        <v>14</v>
      </c>
      <c r="I34" s="157"/>
      <c r="J34" s="166"/>
      <c r="K34" s="167" t="s">
        <v>13</v>
      </c>
      <c r="L34" s="69"/>
      <c r="M34" s="101"/>
      <c r="N34" s="148">
        <f ca="1">'Протокол змагань'!I30</f>
        <v>14</v>
      </c>
      <c r="O34" s="224" t="str">
        <f ca="1">'Протокол змагань'!F30</f>
        <v>КД</v>
      </c>
      <c r="P34" s="87"/>
      <c r="Q34" s="99">
        <f ca="1">IF($N$43=TRUE,Q27+1,"")</f>
        <v>20</v>
      </c>
      <c r="R34" s="182">
        <f ca="1">'Протокол змагань'!I22</f>
        <v>24</v>
      </c>
      <c r="S34" s="85" t="str">
        <f ca="1">'Протокол змагань'!F22</f>
        <v>АМ</v>
      </c>
      <c r="T34" s="6"/>
    </row>
    <row r="35" spans="1:20" ht="20.100000000000001" customHeight="1" thickBot="1">
      <c r="A35" s="78"/>
      <c r="B35" s="70">
        <f ca="1">IF($N$43=TRUE,B31+1,"")</f>
        <v>8</v>
      </c>
      <c r="C35" s="71"/>
      <c r="D35" s="66" t="str">
        <f ca="1">'Протокол змагань'!F18</f>
        <v>ІТ</v>
      </c>
      <c r="E35" s="164">
        <f ca="1">'Протокол змагань'!I18</f>
        <v>20</v>
      </c>
      <c r="F35" s="37"/>
      <c r="G35" s="73"/>
      <c r="H35" s="158" t="str">
        <f ca="1">'Протокол змагань'!E36</f>
        <v>Агро.</v>
      </c>
      <c r="I35" s="159">
        <f ca="1">'Протокол змагань'!H36</f>
        <v>20</v>
      </c>
      <c r="J35" s="168">
        <f ca="1">'Протокол змагань'!H35</f>
        <v>26</v>
      </c>
      <c r="K35" s="169" t="str">
        <f ca="1">'Протокол змагань'!E35</f>
        <v>МТ</v>
      </c>
      <c r="L35" s="69"/>
      <c r="M35" s="64"/>
      <c r="N35" s="63"/>
      <c r="O35" s="146" t="str">
        <f ca="1">IF($N$44=TRUE,"W20","")</f>
        <v>W20</v>
      </c>
      <c r="P35" s="87"/>
      <c r="Q35" s="64"/>
      <c r="R35" s="50"/>
      <c r="S35" s="145" t="str">
        <f ca="1">IF($N$44=TRUE,"L8","")</f>
        <v>L8</v>
      </c>
      <c r="T35" s="6"/>
    </row>
    <row r="36" spans="1:20" ht="20.100000000000001" customHeight="1" thickBot="1">
      <c r="A36" s="78">
        <f>IF($N$44=TRUE,15,"")</f>
        <v>15</v>
      </c>
      <c r="B36" s="66" t="str">
        <f ca="1">'Протокол змагань'!F14</f>
        <v>АМ</v>
      </c>
      <c r="C36" s="79">
        <f ca="1">'Протокол змагань'!I14</f>
        <v>12</v>
      </c>
      <c r="D36" s="145" t="str">
        <f ca="1">IF($N$44=TRUE,"W8","")</f>
        <v>W8</v>
      </c>
      <c r="E36" s="121"/>
      <c r="F36" s="37"/>
      <c r="G36" s="73"/>
      <c r="H36" s="160" t="str">
        <f ca="1">IF($N$44=TRUE,"W27","")</f>
        <v>W27</v>
      </c>
      <c r="I36" s="161"/>
      <c r="J36" s="170"/>
      <c r="K36" s="171" t="str">
        <f ca="1">IF($N$44=TRUE,"L27","")</f>
        <v>L27</v>
      </c>
      <c r="L36" s="76"/>
      <c r="M36" s="64"/>
      <c r="N36" s="63"/>
      <c r="O36" s="92"/>
      <c r="P36" s="180">
        <f ca="1">'Протокол змагань'!I26</f>
        <v>18</v>
      </c>
      <c r="Q36" s="85" t="str">
        <f ca="1">'Протокол змагань'!F26</f>
        <v>КД</v>
      </c>
      <c r="R36" s="63"/>
      <c r="S36" s="64"/>
      <c r="T36" s="6"/>
    </row>
    <row r="37" spans="1:20" ht="20.100000000000001" customHeight="1">
      <c r="A37" s="78"/>
      <c r="B37" s="37"/>
      <c r="C37" s="38"/>
      <c r="D37" s="81"/>
      <c r="E37" s="121"/>
      <c r="F37" s="37"/>
      <c r="G37" s="73"/>
      <c r="H37" s="162">
        <f ca="1">IF($N$43=TRUE,K37+1,"")</f>
        <v>30</v>
      </c>
      <c r="I37" s="163"/>
      <c r="J37" s="172"/>
      <c r="K37" s="173">
        <f ca="1">IF($N$43=TRUE,I27+1,"")</f>
        <v>29</v>
      </c>
      <c r="L37" s="76"/>
      <c r="M37" s="64"/>
      <c r="N37" s="63"/>
      <c r="O37" s="64"/>
      <c r="P37" s="63"/>
      <c r="Q37" s="145" t="str">
        <f ca="1">IF($N$44=TRUE,"L9","")</f>
        <v>L9</v>
      </c>
      <c r="R37" s="63"/>
      <c r="S37" s="64"/>
    </row>
    <row r="38" spans="1:20" ht="20.100000000000001" customHeight="1">
      <c r="A38" s="122"/>
      <c r="B38" s="37"/>
      <c r="C38" s="38"/>
      <c r="D38" s="49"/>
      <c r="E38" s="121"/>
      <c r="F38" s="37" t="s">
        <v>11</v>
      </c>
      <c r="G38" s="123"/>
      <c r="H38" s="162"/>
      <c r="I38" s="163"/>
      <c r="J38" s="174"/>
      <c r="K38" s="175"/>
      <c r="L38" s="68"/>
      <c r="M38" s="125"/>
      <c r="N38" s="48" t="s">
        <v>10</v>
      </c>
      <c r="O38" s="49"/>
      <c r="P38" s="50"/>
      <c r="Q38" s="49"/>
      <c r="R38" s="50"/>
      <c r="S38" s="49"/>
    </row>
    <row r="39" spans="1:20" ht="20.100000000000001" customHeight="1" thickBot="1">
      <c r="A39" s="122"/>
      <c r="B39" s="37"/>
      <c r="C39" s="38"/>
      <c r="D39" s="49"/>
      <c r="E39" s="121"/>
      <c r="F39" s="37"/>
      <c r="G39" s="123"/>
      <c r="H39" s="158" t="str">
        <f ca="1">'Протокол змагань'!F36</f>
        <v>Юрид.</v>
      </c>
      <c r="I39" s="164">
        <f ca="1">'Протокол змагань'!I36</f>
        <v>22</v>
      </c>
      <c r="J39" s="176">
        <f ca="1">'Протокол змагань'!I35</f>
        <v>31</v>
      </c>
      <c r="K39" s="169" t="str">
        <f ca="1">'Протокол змагань'!F35</f>
        <v>ІТ</v>
      </c>
      <c r="L39" s="68"/>
      <c r="M39" s="125"/>
      <c r="N39" s="50"/>
      <c r="O39" s="49"/>
      <c r="P39" s="50"/>
      <c r="Q39" s="49"/>
      <c r="R39" s="50"/>
      <c r="S39" s="49"/>
    </row>
    <row r="40" spans="1:20" ht="20.100000000000001" customHeight="1">
      <c r="A40" s="122"/>
      <c r="C40" s="126" t="s">
        <v>8</v>
      </c>
      <c r="D40" s="53"/>
      <c r="E40" s="39"/>
      <c r="F40" s="126" t="s">
        <v>113</v>
      </c>
      <c r="G40" s="127"/>
      <c r="H40" s="160" t="str">
        <f>IF($N$44=TRUE,"W28","")</f>
        <v>W28</v>
      </c>
      <c r="I40" s="165"/>
      <c r="J40" s="166"/>
      <c r="K40" s="171" t="str">
        <f>IF($N$44=TRUE,"L28","")</f>
        <v>L28</v>
      </c>
      <c r="L40" s="126" t="s">
        <v>9</v>
      </c>
      <c r="M40" s="37"/>
      <c r="N40" s="124"/>
      <c r="O40" s="126" t="s">
        <v>89</v>
      </c>
      <c r="P40" s="127"/>
      <c r="Q40" s="50"/>
      <c r="R40" s="50"/>
      <c r="S40" s="49"/>
    </row>
    <row r="41" spans="1:20" ht="20.100000000000001" customHeight="1">
      <c r="A41" s="9"/>
      <c r="B41" s="12"/>
      <c r="G41" s="32"/>
      <c r="H41" s="13"/>
      <c r="I41" s="13"/>
      <c r="J41" s="13"/>
      <c r="K41" s="13"/>
      <c r="L41" s="12"/>
      <c r="M41" s="17"/>
      <c r="N41" s="14"/>
      <c r="O41" s="2"/>
    </row>
    <row r="42" spans="1:20">
      <c r="A42" s="9"/>
      <c r="B42" s="12"/>
      <c r="H42" s="12"/>
      <c r="I42" s="22"/>
      <c r="J42" s="12"/>
      <c r="K42" s="18"/>
      <c r="L42" s="12"/>
      <c r="M42" s="220" t="s">
        <v>123</v>
      </c>
      <c r="O42" s="223" t="s">
        <v>120</v>
      </c>
      <c r="Q42" s="225" t="s">
        <v>121</v>
      </c>
      <c r="S42" s="233" t="s">
        <v>122</v>
      </c>
    </row>
    <row r="43" spans="1:20">
      <c r="C43" s="31"/>
      <c r="D43" s="11"/>
      <c r="E43" s="33"/>
      <c r="H43" s="12"/>
      <c r="I43" s="17"/>
      <c r="J43" s="5"/>
      <c r="L43" s="5"/>
      <c r="M43" s="29"/>
      <c r="N43" s="19" t="b">
        <v>1</v>
      </c>
    </row>
    <row r="44" spans="1:20">
      <c r="A44" s="8"/>
      <c r="B44" s="12"/>
      <c r="C44" s="31"/>
      <c r="D44" s="11"/>
      <c r="E44" s="33"/>
      <c r="F44" s="12"/>
      <c r="G44" s="35"/>
      <c r="H44" s="12"/>
      <c r="I44" s="18"/>
      <c r="J44" s="5"/>
      <c r="L44" s="5"/>
      <c r="M44" s="29"/>
      <c r="N44" s="19" t="b">
        <v>1</v>
      </c>
    </row>
  </sheetData>
  <mergeCells count="3">
    <mergeCell ref="I12:J12"/>
    <mergeCell ref="I27:J27"/>
    <mergeCell ref="I6:J6"/>
  </mergeCells>
  <phoneticPr fontId="2" type="noConversion"/>
  <pageMargins left="0.23622047244094491" right="0.23622047244094491" top="0.43307086614173229" bottom="0.47244094488188981" header="0.31496062992125984" footer="0.31496062992125984"/>
  <pageSetup paperSize="9" scale="59" fitToWidth="2" orientation="landscape" r:id="rId1"/>
  <headerFooter alignWithMargins="0">
    <oddFooter>&amp;L&amp;8Tournament Bracket Template by Vertex42.com&amp;R&amp;8© 2012 Vertex42 LLC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8"/>
  <sheetViews>
    <sheetView topLeftCell="A16" zoomScaleNormal="100" workbookViewId="0">
      <selection activeCell="E31" sqref="E31:F32"/>
    </sheetView>
  </sheetViews>
  <sheetFormatPr defaultColWidth="8.7109375" defaultRowHeight="18"/>
  <cols>
    <col min="1" max="1" width="1.5703125" style="192" customWidth="1"/>
    <col min="2" max="2" width="10.85546875" style="2" customWidth="1"/>
    <col min="3" max="3" width="14.85546875" style="138" customWidth="1"/>
    <col min="4" max="4" width="6.140625" style="138" customWidth="1"/>
    <col min="5" max="6" width="15.7109375" style="2" customWidth="1"/>
    <col min="7" max="7" width="6.140625" style="2" customWidth="1"/>
    <col min="8" max="9" width="12.28515625" style="2" customWidth="1"/>
    <col min="10" max="10" width="9.140625" style="2" customWidth="1"/>
    <col min="11" max="16384" width="8.7109375" style="192"/>
  </cols>
  <sheetData>
    <row r="1" spans="2:11" ht="17.25" customHeight="1">
      <c r="B1" s="234" t="s">
        <v>25</v>
      </c>
      <c r="C1" s="234"/>
      <c r="D1" s="234"/>
      <c r="E1" s="234"/>
      <c r="F1" s="234"/>
      <c r="G1" s="234"/>
      <c r="H1" s="234"/>
      <c r="I1" s="234"/>
    </row>
    <row r="2" spans="2:11" ht="17.25" customHeight="1">
      <c r="B2" s="234" t="s">
        <v>114</v>
      </c>
      <c r="C2" s="234"/>
      <c r="D2" s="234"/>
      <c r="E2" s="234"/>
      <c r="F2" s="234"/>
      <c r="G2" s="234"/>
      <c r="H2" s="234"/>
      <c r="I2" s="234"/>
    </row>
    <row r="3" spans="2:11" ht="17.25" customHeight="1">
      <c r="B3" s="235" t="s">
        <v>73</v>
      </c>
      <c r="C3" s="235"/>
      <c r="D3" s="235"/>
      <c r="E3" s="235"/>
      <c r="F3" s="235"/>
      <c r="G3" s="235"/>
      <c r="H3" s="235"/>
      <c r="I3" s="235"/>
    </row>
    <row r="4" spans="2:11" ht="15" customHeight="1">
      <c r="B4" s="235" t="s">
        <v>5</v>
      </c>
      <c r="C4" s="235"/>
      <c r="D4" s="235"/>
      <c r="E4" s="235"/>
      <c r="F4" s="235"/>
      <c r="G4" s="235"/>
      <c r="H4" s="235"/>
      <c r="I4" s="235"/>
      <c r="K4" s="129"/>
    </row>
    <row r="5" spans="2:11" ht="18.75" thickBot="1">
      <c r="C5" s="2"/>
      <c r="D5" s="2"/>
      <c r="H5" s="193"/>
      <c r="I5" s="207" t="s">
        <v>115</v>
      </c>
    </row>
    <row r="6" spans="2:11" ht="17.100000000000001" customHeight="1" thickBot="1">
      <c r="B6" s="3" t="s">
        <v>0</v>
      </c>
      <c r="C6" s="4" t="s">
        <v>1</v>
      </c>
      <c r="D6" s="241" t="s">
        <v>2</v>
      </c>
      <c r="E6" s="242"/>
      <c r="F6" s="241" t="s">
        <v>3</v>
      </c>
      <c r="G6" s="242"/>
      <c r="H6" s="239" t="s">
        <v>4</v>
      </c>
      <c r="I6" s="240"/>
    </row>
    <row r="7" spans="2:11" ht="17.100000000000001" customHeight="1">
      <c r="B7" s="20">
        <v>1</v>
      </c>
      <c r="C7" s="24"/>
      <c r="D7" s="194">
        <v>1</v>
      </c>
      <c r="E7" s="195" t="s">
        <v>74</v>
      </c>
      <c r="F7" s="196"/>
      <c r="G7" s="195">
        <v>16</v>
      </c>
      <c r="H7" s="15" t="s">
        <v>15</v>
      </c>
      <c r="I7" s="21" t="s">
        <v>15</v>
      </c>
    </row>
    <row r="8" spans="2:11" s="199" customFormat="1" ht="17.100000000000001" customHeight="1">
      <c r="B8" s="20">
        <v>2</v>
      </c>
      <c r="C8" s="23"/>
      <c r="D8" s="197">
        <v>8</v>
      </c>
      <c r="E8" s="195" t="s">
        <v>81</v>
      </c>
      <c r="F8" s="196" t="s">
        <v>82</v>
      </c>
      <c r="G8" s="195">
        <v>9</v>
      </c>
      <c r="H8" s="15">
        <v>17</v>
      </c>
      <c r="I8" s="21">
        <v>28</v>
      </c>
      <c r="J8" s="198"/>
    </row>
    <row r="9" spans="2:11" s="199" customFormat="1" ht="17.100000000000001" customHeight="1">
      <c r="B9" s="20">
        <v>3</v>
      </c>
      <c r="C9" s="23"/>
      <c r="D9" s="197">
        <v>5</v>
      </c>
      <c r="E9" s="195" t="s">
        <v>78</v>
      </c>
      <c r="F9" s="196" t="s">
        <v>85</v>
      </c>
      <c r="G9" s="195">
        <v>12</v>
      </c>
      <c r="H9" s="15">
        <v>25</v>
      </c>
      <c r="I9" s="21">
        <v>9</v>
      </c>
      <c r="J9" s="198"/>
    </row>
    <row r="10" spans="2:11" s="199" customFormat="1" ht="17.100000000000001" customHeight="1">
      <c r="B10" s="20">
        <v>4</v>
      </c>
      <c r="C10" s="23"/>
      <c r="D10" s="197">
        <v>4</v>
      </c>
      <c r="E10" s="195" t="s">
        <v>77</v>
      </c>
      <c r="F10" s="196" t="s">
        <v>86</v>
      </c>
      <c r="G10" s="195">
        <v>13</v>
      </c>
      <c r="H10" s="15">
        <v>36</v>
      </c>
      <c r="I10" s="21">
        <v>8</v>
      </c>
      <c r="J10" s="198"/>
    </row>
    <row r="11" spans="2:11" s="199" customFormat="1" ht="17.100000000000001" customHeight="1">
      <c r="B11" s="20">
        <v>5</v>
      </c>
      <c r="C11" s="23"/>
      <c r="D11" s="197">
        <v>3</v>
      </c>
      <c r="E11" s="195" t="s">
        <v>76</v>
      </c>
      <c r="F11" s="196" t="s">
        <v>87</v>
      </c>
      <c r="G11" s="195">
        <v>14</v>
      </c>
      <c r="H11" s="15">
        <v>52</v>
      </c>
      <c r="I11" s="21">
        <v>2</v>
      </c>
      <c r="J11" s="198"/>
    </row>
    <row r="12" spans="2:11" s="199" customFormat="1" ht="17.100000000000001" customHeight="1">
      <c r="B12" s="20">
        <v>6</v>
      </c>
      <c r="C12" s="23"/>
      <c r="D12" s="197">
        <v>6</v>
      </c>
      <c r="E12" s="195" t="s">
        <v>79</v>
      </c>
      <c r="F12" s="196" t="s">
        <v>84</v>
      </c>
      <c r="G12" s="200">
        <v>11</v>
      </c>
      <c r="H12" s="15">
        <v>33</v>
      </c>
      <c r="I12" s="21">
        <v>12</v>
      </c>
      <c r="J12" s="198"/>
    </row>
    <row r="13" spans="2:11" s="199" customFormat="1" ht="17.100000000000001" customHeight="1">
      <c r="B13" s="20">
        <v>7</v>
      </c>
      <c r="C13" s="23"/>
      <c r="D13" s="197">
        <v>7</v>
      </c>
      <c r="E13" s="195" t="s">
        <v>80</v>
      </c>
      <c r="F13" s="196" t="s">
        <v>83</v>
      </c>
      <c r="G13" s="201">
        <v>10</v>
      </c>
      <c r="H13" s="15">
        <v>9</v>
      </c>
      <c r="I13" s="21">
        <v>12</v>
      </c>
      <c r="J13" s="198"/>
    </row>
    <row r="14" spans="2:11" s="199" customFormat="1" ht="17.100000000000001" customHeight="1">
      <c r="B14" s="20">
        <v>8</v>
      </c>
      <c r="C14" s="23"/>
      <c r="D14" s="197">
        <v>2</v>
      </c>
      <c r="E14" s="195" t="s">
        <v>75</v>
      </c>
      <c r="F14" s="196" t="s">
        <v>88</v>
      </c>
      <c r="G14" s="195">
        <v>15</v>
      </c>
      <c r="H14" s="15">
        <v>29</v>
      </c>
      <c r="I14" s="21">
        <v>12</v>
      </c>
      <c r="J14" s="198"/>
    </row>
    <row r="15" spans="2:11" s="199" customFormat="1" ht="17.100000000000001" customHeight="1">
      <c r="B15" s="20">
        <v>9</v>
      </c>
      <c r="C15" s="24"/>
      <c r="D15" s="194" t="s">
        <v>59</v>
      </c>
      <c r="E15" s="195" t="s">
        <v>74</v>
      </c>
      <c r="F15" s="196" t="s">
        <v>82</v>
      </c>
      <c r="G15" s="195" t="s">
        <v>60</v>
      </c>
      <c r="H15" s="15">
        <v>29</v>
      </c>
      <c r="I15" s="21">
        <v>6</v>
      </c>
      <c r="J15" s="198"/>
    </row>
    <row r="16" spans="2:11" s="199" customFormat="1" ht="17.100000000000001" customHeight="1">
      <c r="B16" s="20">
        <v>10</v>
      </c>
      <c r="C16" s="23"/>
      <c r="D16" s="197" t="s">
        <v>61</v>
      </c>
      <c r="E16" s="195" t="s">
        <v>78</v>
      </c>
      <c r="F16" s="195" t="s">
        <v>77</v>
      </c>
      <c r="G16" s="201" t="s">
        <v>62</v>
      </c>
      <c r="H16" s="15">
        <v>30</v>
      </c>
      <c r="I16" s="21">
        <v>20</v>
      </c>
      <c r="J16" s="198"/>
    </row>
    <row r="17" spans="2:9" ht="17.100000000000001" customHeight="1">
      <c r="B17" s="20">
        <v>11</v>
      </c>
      <c r="C17" s="24"/>
      <c r="D17" s="194" t="s">
        <v>63</v>
      </c>
      <c r="E17" s="195" t="s">
        <v>76</v>
      </c>
      <c r="F17" s="195" t="s">
        <v>79</v>
      </c>
      <c r="G17" s="195" t="s">
        <v>64</v>
      </c>
      <c r="H17" s="15">
        <v>33</v>
      </c>
      <c r="I17" s="21">
        <v>8</v>
      </c>
    </row>
    <row r="18" spans="2:9" ht="17.100000000000001" customHeight="1">
      <c r="B18" s="28">
        <v>12</v>
      </c>
      <c r="C18" s="23"/>
      <c r="D18" s="194" t="s">
        <v>65</v>
      </c>
      <c r="E18" s="196" t="s">
        <v>83</v>
      </c>
      <c r="F18" s="195" t="s">
        <v>75</v>
      </c>
      <c r="G18" s="195" t="s">
        <v>66</v>
      </c>
      <c r="H18" s="15">
        <v>2</v>
      </c>
      <c r="I18" s="21">
        <v>20</v>
      </c>
    </row>
    <row r="19" spans="2:9" ht="17.100000000000001" customHeight="1">
      <c r="B19" s="20">
        <v>13</v>
      </c>
      <c r="C19" s="24"/>
      <c r="D19" s="194" t="s">
        <v>27</v>
      </c>
      <c r="E19" s="195" t="s">
        <v>15</v>
      </c>
      <c r="F19" s="196" t="s">
        <v>15</v>
      </c>
      <c r="G19" s="195" t="s">
        <v>67</v>
      </c>
      <c r="H19" s="15" t="s">
        <v>15</v>
      </c>
      <c r="I19" s="21" t="s">
        <v>15</v>
      </c>
    </row>
    <row r="20" spans="2:9" ht="17.100000000000001" customHeight="1">
      <c r="B20" s="20">
        <v>14</v>
      </c>
      <c r="C20" s="23"/>
      <c r="D20" s="197" t="s">
        <v>68</v>
      </c>
      <c r="E20" s="195" t="s">
        <v>85</v>
      </c>
      <c r="F20" s="196" t="s">
        <v>86</v>
      </c>
      <c r="G20" s="201" t="s">
        <v>69</v>
      </c>
      <c r="H20" s="15">
        <v>31</v>
      </c>
      <c r="I20" s="21">
        <v>8</v>
      </c>
    </row>
    <row r="21" spans="2:9" ht="17.100000000000001" customHeight="1">
      <c r="B21" s="20">
        <v>15</v>
      </c>
      <c r="C21" s="24"/>
      <c r="D21" s="194" t="s">
        <v>70</v>
      </c>
      <c r="E21" s="196" t="s">
        <v>87</v>
      </c>
      <c r="F21" s="196" t="s">
        <v>84</v>
      </c>
      <c r="G21" s="195" t="s">
        <v>71</v>
      </c>
      <c r="H21" s="15">
        <v>2</v>
      </c>
      <c r="I21" s="21">
        <v>25</v>
      </c>
    </row>
    <row r="22" spans="2:9" ht="17.100000000000001" customHeight="1">
      <c r="B22" s="20">
        <v>16</v>
      </c>
      <c r="C22" s="23"/>
      <c r="D22" s="194" t="s">
        <v>72</v>
      </c>
      <c r="E22" s="195" t="s">
        <v>80</v>
      </c>
      <c r="F22" s="196" t="s">
        <v>88</v>
      </c>
      <c r="G22" s="195" t="s">
        <v>58</v>
      </c>
      <c r="H22" s="15">
        <v>3</v>
      </c>
      <c r="I22" s="21">
        <v>24</v>
      </c>
    </row>
    <row r="23" spans="2:9" ht="17.100000000000001" customHeight="1">
      <c r="B23" s="20">
        <v>17</v>
      </c>
      <c r="C23" s="25"/>
      <c r="D23" s="202" t="s">
        <v>32</v>
      </c>
      <c r="E23" s="195" t="s">
        <v>81</v>
      </c>
      <c r="F23" s="196" t="s">
        <v>83</v>
      </c>
      <c r="G23" s="195" t="s">
        <v>29</v>
      </c>
      <c r="H23" s="15">
        <v>20</v>
      </c>
      <c r="I23" s="21">
        <v>2</v>
      </c>
    </row>
    <row r="24" spans="2:9" ht="17.100000000000001" customHeight="1">
      <c r="B24" s="20">
        <v>18</v>
      </c>
      <c r="C24" s="26"/>
      <c r="D24" s="202" t="s">
        <v>33</v>
      </c>
      <c r="E24" s="195" t="s">
        <v>85</v>
      </c>
      <c r="F24" s="195" t="s">
        <v>79</v>
      </c>
      <c r="G24" s="195" t="s">
        <v>30</v>
      </c>
      <c r="H24" s="15">
        <v>36</v>
      </c>
      <c r="I24" s="21">
        <v>34</v>
      </c>
    </row>
    <row r="25" spans="2:9" ht="17.100000000000001" customHeight="1">
      <c r="B25" s="20">
        <v>19</v>
      </c>
      <c r="C25" s="25"/>
      <c r="D25" s="202" t="s">
        <v>34</v>
      </c>
      <c r="E25" s="196" t="s">
        <v>84</v>
      </c>
      <c r="F25" s="195" t="s">
        <v>77</v>
      </c>
      <c r="G25" s="195" t="s">
        <v>31</v>
      </c>
      <c r="H25" s="15">
        <v>2</v>
      </c>
      <c r="I25" s="21">
        <v>29</v>
      </c>
    </row>
    <row r="26" spans="2:9" ht="17.100000000000001" customHeight="1">
      <c r="B26" s="20">
        <v>20</v>
      </c>
      <c r="C26" s="26"/>
      <c r="D26" s="202" t="s">
        <v>35</v>
      </c>
      <c r="E26" s="196" t="s">
        <v>88</v>
      </c>
      <c r="F26" s="196" t="s">
        <v>82</v>
      </c>
      <c r="G26" s="195" t="s">
        <v>28</v>
      </c>
      <c r="H26" s="15">
        <v>12</v>
      </c>
      <c r="I26" s="21">
        <v>18</v>
      </c>
    </row>
    <row r="27" spans="2:9" ht="17.100000000000001" customHeight="1">
      <c r="B27" s="20">
        <v>21</v>
      </c>
      <c r="C27" s="26"/>
      <c r="D27" s="202" t="s">
        <v>36</v>
      </c>
      <c r="E27" s="195" t="s">
        <v>74</v>
      </c>
      <c r="F27" s="195" t="s">
        <v>78</v>
      </c>
      <c r="G27" s="195" t="s">
        <v>37</v>
      </c>
      <c r="H27" s="15">
        <v>24</v>
      </c>
      <c r="I27" s="21">
        <v>25</v>
      </c>
    </row>
    <row r="28" spans="2:9" ht="17.100000000000001" customHeight="1">
      <c r="B28" s="20">
        <v>22</v>
      </c>
      <c r="C28" s="26"/>
      <c r="D28" s="203" t="s">
        <v>38</v>
      </c>
      <c r="E28" s="195" t="s">
        <v>76</v>
      </c>
      <c r="F28" s="195" t="s">
        <v>75</v>
      </c>
      <c r="G28" s="201" t="s">
        <v>39</v>
      </c>
      <c r="H28" s="15">
        <v>28</v>
      </c>
      <c r="I28" s="21">
        <v>19</v>
      </c>
    </row>
    <row r="29" spans="2:9" ht="17.100000000000001" customHeight="1">
      <c r="B29" s="20">
        <v>23</v>
      </c>
      <c r="C29" s="26"/>
      <c r="D29" s="203" t="s">
        <v>40</v>
      </c>
      <c r="E29" s="195" t="s">
        <v>81</v>
      </c>
      <c r="F29" s="196" t="s">
        <v>85</v>
      </c>
      <c r="G29" s="195" t="s">
        <v>41</v>
      </c>
      <c r="H29" s="15">
        <v>23</v>
      </c>
      <c r="I29" s="21">
        <v>35</v>
      </c>
    </row>
    <row r="30" spans="2:9" ht="17.100000000000001" customHeight="1">
      <c r="B30" s="20">
        <v>24</v>
      </c>
      <c r="C30" s="26"/>
      <c r="D30" s="203" t="s">
        <v>42</v>
      </c>
      <c r="E30" s="195" t="s">
        <v>77</v>
      </c>
      <c r="F30" s="196" t="s">
        <v>82</v>
      </c>
      <c r="G30" s="201" t="s">
        <v>43</v>
      </c>
      <c r="H30" s="15">
        <v>16</v>
      </c>
      <c r="I30" s="21">
        <v>14</v>
      </c>
    </row>
    <row r="31" spans="2:9" ht="17.100000000000001" customHeight="1">
      <c r="B31" s="20">
        <v>25</v>
      </c>
      <c r="C31" s="26"/>
      <c r="D31" s="202" t="s">
        <v>45</v>
      </c>
      <c r="E31" s="195" t="s">
        <v>75</v>
      </c>
      <c r="F31" s="196" t="s">
        <v>85</v>
      </c>
      <c r="G31" s="195" t="s">
        <v>44</v>
      </c>
      <c r="H31" s="15">
        <v>36</v>
      </c>
      <c r="I31" s="21">
        <v>18</v>
      </c>
    </row>
    <row r="32" spans="2:9" ht="17.100000000000001" customHeight="1">
      <c r="B32" s="20">
        <v>26</v>
      </c>
      <c r="C32" s="26"/>
      <c r="D32" s="202" t="s">
        <v>46</v>
      </c>
      <c r="E32" s="195" t="s">
        <v>74</v>
      </c>
      <c r="F32" s="195" t="s">
        <v>77</v>
      </c>
      <c r="G32" s="195" t="s">
        <v>47</v>
      </c>
      <c r="H32" s="15">
        <v>29</v>
      </c>
      <c r="I32" s="21">
        <v>16</v>
      </c>
    </row>
    <row r="33" spans="2:10" ht="17.100000000000001" customHeight="1">
      <c r="B33" s="20">
        <v>27</v>
      </c>
      <c r="C33" s="27"/>
      <c r="D33" s="202" t="s">
        <v>48</v>
      </c>
      <c r="E33" s="195" t="s">
        <v>78</v>
      </c>
      <c r="F33" s="195" t="s">
        <v>75</v>
      </c>
      <c r="G33" s="195" t="s">
        <v>49</v>
      </c>
      <c r="H33" s="186">
        <v>31</v>
      </c>
      <c r="I33" s="187">
        <v>22</v>
      </c>
    </row>
    <row r="34" spans="2:10" ht="17.100000000000001" customHeight="1">
      <c r="B34" s="20">
        <v>28</v>
      </c>
      <c r="C34" s="26"/>
      <c r="D34" s="203" t="s">
        <v>50</v>
      </c>
      <c r="E34" s="195" t="s">
        <v>76</v>
      </c>
      <c r="F34" s="195" t="s">
        <v>74</v>
      </c>
      <c r="G34" s="195" t="s">
        <v>51</v>
      </c>
      <c r="H34" s="186">
        <v>19</v>
      </c>
      <c r="I34" s="187">
        <v>25</v>
      </c>
    </row>
    <row r="35" spans="2:10" ht="17.100000000000001" customHeight="1">
      <c r="B35" s="20">
        <v>29</v>
      </c>
      <c r="C35" s="27"/>
      <c r="D35" s="202" t="s">
        <v>52</v>
      </c>
      <c r="E35" s="195" t="s">
        <v>76</v>
      </c>
      <c r="F35" s="195" t="s">
        <v>75</v>
      </c>
      <c r="G35" s="201" t="s">
        <v>53</v>
      </c>
      <c r="H35" s="186">
        <v>26</v>
      </c>
      <c r="I35" s="187">
        <v>31</v>
      </c>
    </row>
    <row r="36" spans="2:10" ht="17.100000000000001" customHeight="1">
      <c r="B36" s="20">
        <v>30</v>
      </c>
      <c r="C36" s="26"/>
      <c r="D36" s="203" t="s">
        <v>54</v>
      </c>
      <c r="E36" s="195" t="s">
        <v>78</v>
      </c>
      <c r="F36" s="195" t="s">
        <v>74</v>
      </c>
      <c r="G36" s="195" t="s">
        <v>55</v>
      </c>
      <c r="H36" s="15">
        <v>20</v>
      </c>
      <c r="I36" s="21">
        <v>22</v>
      </c>
    </row>
    <row r="37" spans="2:10" ht="17.100000000000001" customHeight="1">
      <c r="B37" s="204"/>
      <c r="C37" s="5" t="s">
        <v>11</v>
      </c>
      <c r="D37" s="5"/>
      <c r="E37" s="205"/>
      <c r="F37" s="192"/>
      <c r="G37" s="192"/>
      <c r="H37" s="206" t="s">
        <v>12</v>
      </c>
      <c r="I37" s="16"/>
    </row>
    <row r="38" spans="2:10" ht="17.100000000000001" customHeight="1">
      <c r="B38" s="204"/>
      <c r="C38" s="5"/>
      <c r="D38" s="5"/>
      <c r="E38" s="205"/>
      <c r="F38" s="192"/>
      <c r="G38" s="192"/>
      <c r="H38" s="206"/>
      <c r="I38" s="16"/>
    </row>
    <row r="39" spans="2:10" ht="18" customHeight="1">
      <c r="B39" s="2" t="s">
        <v>8</v>
      </c>
      <c r="C39" s="139"/>
      <c r="D39" s="139"/>
      <c r="F39" s="192"/>
      <c r="G39" s="192"/>
      <c r="H39" s="191" t="s">
        <v>113</v>
      </c>
      <c r="I39" s="16"/>
    </row>
    <row r="40" spans="2:10" ht="3" customHeight="1">
      <c r="C40" s="139"/>
      <c r="D40" s="139"/>
      <c r="F40" s="14"/>
      <c r="G40" s="14"/>
      <c r="I40" s="6"/>
    </row>
    <row r="41" spans="2:10" s="2" customFormat="1" ht="19.5" customHeight="1">
      <c r="B41" s="2" t="s">
        <v>16</v>
      </c>
      <c r="C41" s="139"/>
      <c r="D41" s="139"/>
      <c r="H41" s="14" t="s">
        <v>89</v>
      </c>
    </row>
    <row r="42" spans="2:10" s="2" customFormat="1"/>
    <row r="43" spans="2:10" s="2" customFormat="1">
      <c r="C43" s="192"/>
      <c r="D43" s="192"/>
      <c r="E43" s="192"/>
      <c r="F43" s="192"/>
      <c r="G43" s="192"/>
      <c r="H43" s="192"/>
      <c r="I43" s="192"/>
    </row>
    <row r="44" spans="2:10">
      <c r="C44" s="192"/>
      <c r="D44" s="192"/>
      <c r="E44" s="192"/>
      <c r="F44" s="192"/>
      <c r="G44" s="192"/>
      <c r="H44" s="192"/>
      <c r="I44" s="192"/>
      <c r="J44" s="192"/>
    </row>
    <row r="45" spans="2:10">
      <c r="C45" s="192"/>
      <c r="D45" s="192"/>
      <c r="E45" s="192"/>
      <c r="F45" s="192"/>
      <c r="G45" s="192"/>
      <c r="H45" s="192"/>
      <c r="I45" s="192"/>
      <c r="J45" s="192"/>
    </row>
    <row r="46" spans="2:10">
      <c r="C46" s="192"/>
      <c r="D46" s="192"/>
      <c r="E46" s="192"/>
      <c r="F46" s="192"/>
      <c r="G46" s="192"/>
      <c r="H46" s="192"/>
      <c r="I46" s="192"/>
      <c r="J46" s="192"/>
    </row>
    <row r="47" spans="2:10">
      <c r="C47" s="192"/>
      <c r="D47" s="192"/>
      <c r="E47" s="192"/>
      <c r="F47" s="192"/>
      <c r="G47" s="192"/>
      <c r="H47" s="192"/>
      <c r="I47" s="192"/>
      <c r="J47" s="192"/>
    </row>
    <row r="48" spans="2:10">
      <c r="C48" s="192"/>
      <c r="D48" s="192"/>
      <c r="E48" s="192"/>
      <c r="F48" s="192"/>
      <c r="G48" s="192"/>
      <c r="H48" s="192"/>
      <c r="I48" s="192"/>
      <c r="J48" s="192"/>
    </row>
    <row r="49" spans="3:10">
      <c r="C49" s="192"/>
      <c r="D49" s="192"/>
      <c r="E49" s="192"/>
      <c r="F49" s="192"/>
      <c r="G49" s="192"/>
      <c r="H49" s="192"/>
      <c r="I49" s="192"/>
      <c r="J49" s="192"/>
    </row>
    <row r="50" spans="3:10">
      <c r="C50" s="192"/>
      <c r="D50" s="192"/>
      <c r="E50" s="192"/>
      <c r="F50" s="192"/>
      <c r="G50" s="192"/>
      <c r="H50" s="192"/>
      <c r="I50" s="192"/>
      <c r="J50" s="192"/>
    </row>
    <row r="51" spans="3:10">
      <c r="C51" s="192"/>
      <c r="D51" s="192"/>
      <c r="E51" s="192"/>
      <c r="F51" s="192"/>
      <c r="G51" s="192"/>
      <c r="H51" s="192"/>
      <c r="I51" s="192"/>
      <c r="J51" s="192"/>
    </row>
    <row r="52" spans="3:10">
      <c r="C52" s="192"/>
      <c r="D52" s="192"/>
      <c r="E52" s="192"/>
      <c r="F52" s="192"/>
      <c r="G52" s="192"/>
      <c r="H52" s="192"/>
      <c r="I52" s="192"/>
      <c r="J52" s="192"/>
    </row>
    <row r="53" spans="3:10">
      <c r="C53" s="192"/>
      <c r="D53" s="192"/>
      <c r="E53" s="192"/>
      <c r="F53" s="192"/>
      <c r="G53" s="192"/>
      <c r="H53" s="192"/>
      <c r="I53" s="192"/>
      <c r="J53" s="192"/>
    </row>
    <row r="54" spans="3:10">
      <c r="C54" s="192"/>
      <c r="D54" s="192"/>
      <c r="E54" s="192"/>
      <c r="F54" s="192"/>
      <c r="G54" s="192"/>
      <c r="H54" s="192"/>
      <c r="I54" s="192"/>
      <c r="J54" s="192"/>
    </row>
    <row r="55" spans="3:10">
      <c r="C55" s="192"/>
      <c r="D55" s="192"/>
      <c r="E55" s="192"/>
      <c r="F55" s="192"/>
      <c r="G55" s="192"/>
      <c r="H55" s="192"/>
      <c r="I55" s="192"/>
      <c r="J55" s="192"/>
    </row>
    <row r="56" spans="3:10">
      <c r="C56" s="192"/>
      <c r="D56" s="192"/>
      <c r="E56" s="192"/>
      <c r="F56" s="192"/>
      <c r="G56" s="192"/>
      <c r="H56" s="192"/>
      <c r="I56" s="192"/>
      <c r="J56" s="192"/>
    </row>
    <row r="57" spans="3:10">
      <c r="C57" s="192"/>
      <c r="D57" s="192"/>
      <c r="E57" s="192"/>
      <c r="F57" s="192"/>
      <c r="G57" s="192"/>
      <c r="H57" s="192"/>
      <c r="I57" s="192"/>
      <c r="J57" s="192"/>
    </row>
    <row r="58" spans="3:10">
      <c r="C58" s="192"/>
      <c r="D58" s="192"/>
      <c r="E58" s="192"/>
      <c r="F58" s="192"/>
      <c r="G58" s="192"/>
      <c r="H58" s="192"/>
      <c r="I58" s="192"/>
      <c r="J58" s="192"/>
    </row>
    <row r="59" spans="3:10">
      <c r="C59" s="192"/>
      <c r="D59" s="192"/>
      <c r="E59" s="192"/>
      <c r="F59" s="192"/>
      <c r="G59" s="192"/>
      <c r="H59" s="192"/>
      <c r="I59" s="192"/>
      <c r="J59" s="192"/>
    </row>
    <row r="60" spans="3:10">
      <c r="C60" s="192"/>
      <c r="D60" s="192"/>
      <c r="E60" s="192"/>
      <c r="F60" s="192"/>
      <c r="G60" s="192"/>
      <c r="H60" s="192"/>
      <c r="I60" s="192"/>
      <c r="J60" s="192"/>
    </row>
    <row r="61" spans="3:10">
      <c r="C61" s="192"/>
      <c r="D61" s="192"/>
      <c r="E61" s="192"/>
      <c r="F61" s="192"/>
      <c r="G61" s="192"/>
      <c r="H61" s="192"/>
      <c r="I61" s="192"/>
      <c r="J61" s="192"/>
    </row>
    <row r="62" spans="3:10">
      <c r="C62" s="192"/>
      <c r="D62" s="192"/>
      <c r="E62" s="192"/>
      <c r="F62" s="192"/>
      <c r="G62" s="192"/>
      <c r="H62" s="192"/>
      <c r="I62" s="192"/>
      <c r="J62" s="192"/>
    </row>
    <row r="63" spans="3:10">
      <c r="C63" s="192"/>
      <c r="D63" s="192"/>
      <c r="E63" s="192"/>
      <c r="F63" s="192"/>
      <c r="G63" s="192"/>
      <c r="H63" s="192"/>
      <c r="I63" s="192"/>
      <c r="J63" s="192"/>
    </row>
    <row r="64" spans="3:10">
      <c r="C64" s="192"/>
      <c r="D64" s="192"/>
      <c r="E64" s="192"/>
      <c r="F64" s="192"/>
      <c r="G64" s="192"/>
      <c r="H64" s="192"/>
      <c r="I64" s="192"/>
      <c r="J64" s="192"/>
    </row>
    <row r="65" spans="3:10">
      <c r="C65" s="192"/>
      <c r="D65" s="192"/>
      <c r="E65" s="192"/>
      <c r="F65" s="192"/>
      <c r="G65" s="192"/>
      <c r="H65" s="192"/>
      <c r="I65" s="192"/>
      <c r="J65" s="192"/>
    </row>
    <row r="66" spans="3:10">
      <c r="C66" s="192"/>
      <c r="D66" s="192"/>
      <c r="E66" s="192"/>
      <c r="F66" s="192"/>
      <c r="G66" s="192"/>
      <c r="H66" s="192"/>
      <c r="I66" s="192"/>
      <c r="J66" s="192"/>
    </row>
    <row r="67" spans="3:10">
      <c r="C67" s="192"/>
      <c r="D67" s="192"/>
      <c r="E67" s="192"/>
      <c r="F67" s="192"/>
      <c r="G67" s="192"/>
      <c r="H67" s="192"/>
      <c r="I67" s="192"/>
      <c r="J67" s="192"/>
    </row>
    <row r="68" spans="3:10">
      <c r="C68" s="192"/>
      <c r="D68" s="192"/>
      <c r="E68" s="192"/>
      <c r="F68" s="192"/>
      <c r="G68" s="192"/>
      <c r="H68" s="192"/>
      <c r="I68" s="192"/>
      <c r="J68" s="192"/>
    </row>
    <row r="69" spans="3:10">
      <c r="C69" s="192"/>
      <c r="D69" s="192"/>
      <c r="E69" s="192"/>
      <c r="F69" s="192"/>
      <c r="G69" s="192"/>
      <c r="H69" s="192"/>
      <c r="I69" s="192"/>
      <c r="J69" s="192"/>
    </row>
    <row r="70" spans="3:10">
      <c r="C70" s="192"/>
      <c r="D70" s="192"/>
      <c r="E70" s="192"/>
      <c r="F70" s="192"/>
      <c r="G70" s="192"/>
      <c r="H70" s="192"/>
      <c r="I70" s="192"/>
      <c r="J70" s="192"/>
    </row>
    <row r="71" spans="3:10">
      <c r="C71" s="192"/>
      <c r="D71" s="192"/>
      <c r="E71" s="192"/>
      <c r="F71" s="192"/>
      <c r="G71" s="192"/>
      <c r="H71" s="192"/>
      <c r="I71" s="192"/>
      <c r="J71" s="192"/>
    </row>
    <row r="72" spans="3:10">
      <c r="C72" s="192"/>
      <c r="D72" s="192"/>
      <c r="E72" s="192"/>
      <c r="F72" s="192"/>
      <c r="G72" s="192"/>
      <c r="H72" s="192"/>
      <c r="I72" s="192"/>
      <c r="J72" s="192"/>
    </row>
    <row r="73" spans="3:10">
      <c r="C73" s="192"/>
      <c r="D73" s="192"/>
      <c r="E73" s="192"/>
      <c r="F73" s="192"/>
      <c r="G73" s="192"/>
      <c r="H73" s="192"/>
      <c r="I73" s="192"/>
      <c r="J73" s="192"/>
    </row>
    <row r="74" spans="3:10">
      <c r="C74" s="192"/>
      <c r="D74" s="192"/>
      <c r="E74" s="192"/>
      <c r="F74" s="192"/>
      <c r="G74" s="192"/>
      <c r="H74" s="192"/>
      <c r="I74" s="192"/>
      <c r="J74" s="192"/>
    </row>
    <row r="75" spans="3:10">
      <c r="C75" s="192"/>
      <c r="D75" s="192"/>
      <c r="E75" s="192"/>
      <c r="F75" s="192"/>
      <c r="G75" s="192"/>
      <c r="H75" s="192"/>
      <c r="I75" s="192"/>
      <c r="J75" s="192"/>
    </row>
    <row r="76" spans="3:10">
      <c r="C76" s="192"/>
      <c r="D76" s="192"/>
      <c r="E76" s="192"/>
      <c r="F76" s="192"/>
      <c r="G76" s="192"/>
      <c r="H76" s="192"/>
      <c r="I76" s="192"/>
      <c r="J76" s="192"/>
    </row>
    <row r="77" spans="3:10">
      <c r="C77" s="192"/>
      <c r="D77" s="192"/>
      <c r="E77" s="192"/>
      <c r="F77" s="192"/>
      <c r="G77" s="192"/>
      <c r="H77" s="192"/>
      <c r="I77" s="192"/>
      <c r="J77" s="192"/>
    </row>
    <row r="78" spans="3:10">
      <c r="C78" s="192"/>
      <c r="D78" s="192"/>
      <c r="E78" s="192"/>
      <c r="F78" s="192"/>
      <c r="G78" s="192"/>
      <c r="H78" s="192"/>
      <c r="I78" s="192"/>
      <c r="J78" s="192"/>
    </row>
    <row r="79" spans="3:10">
      <c r="C79" s="192"/>
      <c r="D79" s="192"/>
      <c r="E79" s="192"/>
      <c r="F79" s="192"/>
      <c r="G79" s="192"/>
      <c r="H79" s="192"/>
      <c r="I79" s="192"/>
      <c r="J79" s="192"/>
    </row>
    <row r="80" spans="3:10">
      <c r="C80" s="192"/>
      <c r="D80" s="192"/>
      <c r="E80" s="192"/>
      <c r="F80" s="192"/>
      <c r="G80" s="192"/>
      <c r="H80" s="192"/>
      <c r="I80" s="192"/>
      <c r="J80" s="192"/>
    </row>
    <row r="81" spans="3:10">
      <c r="C81" s="192"/>
      <c r="D81" s="192"/>
      <c r="E81" s="192"/>
      <c r="F81" s="192"/>
      <c r="G81" s="192"/>
      <c r="H81" s="192"/>
      <c r="I81" s="192"/>
      <c r="J81" s="192"/>
    </row>
    <row r="82" spans="3:10">
      <c r="C82" s="192"/>
      <c r="D82" s="192"/>
      <c r="E82" s="192"/>
      <c r="F82" s="192"/>
      <c r="G82" s="192"/>
      <c r="H82" s="192"/>
      <c r="I82" s="192"/>
      <c r="J82" s="192"/>
    </row>
    <row r="83" spans="3:10">
      <c r="C83" s="192"/>
      <c r="D83" s="192"/>
      <c r="E83" s="192"/>
      <c r="F83" s="192"/>
      <c r="G83" s="192"/>
      <c r="H83" s="192"/>
      <c r="I83" s="192"/>
      <c r="J83" s="192"/>
    </row>
    <row r="84" spans="3:10">
      <c r="C84" s="192"/>
      <c r="D84" s="192"/>
      <c r="E84" s="192"/>
      <c r="F84" s="192"/>
      <c r="G84" s="192"/>
      <c r="H84" s="192"/>
      <c r="I84" s="192"/>
      <c r="J84" s="192"/>
    </row>
    <row r="85" spans="3:10">
      <c r="C85" s="192"/>
      <c r="D85" s="192"/>
      <c r="E85" s="192"/>
      <c r="F85" s="192"/>
      <c r="G85" s="192"/>
      <c r="H85" s="192"/>
      <c r="I85" s="192"/>
      <c r="J85" s="192"/>
    </row>
    <row r="86" spans="3:10">
      <c r="C86" s="192"/>
      <c r="D86" s="192"/>
      <c r="E86" s="192"/>
      <c r="F86" s="192"/>
      <c r="G86" s="192"/>
      <c r="H86" s="192"/>
      <c r="I86" s="192"/>
      <c r="J86" s="192"/>
    </row>
    <row r="87" spans="3:10">
      <c r="C87" s="192"/>
      <c r="D87" s="192"/>
      <c r="E87" s="192"/>
      <c r="F87" s="192"/>
      <c r="G87" s="192"/>
      <c r="H87" s="192"/>
      <c r="I87" s="192"/>
      <c r="J87" s="192"/>
    </row>
    <row r="88" spans="3:10">
      <c r="J88" s="192"/>
    </row>
  </sheetData>
  <mergeCells count="7">
    <mergeCell ref="H6:I6"/>
    <mergeCell ref="B1:I1"/>
    <mergeCell ref="B2:I2"/>
    <mergeCell ref="B3:I3"/>
    <mergeCell ref="B4:I4"/>
    <mergeCell ref="D6:E6"/>
    <mergeCell ref="F6:G6"/>
  </mergeCells>
  <phoneticPr fontId="2" type="noConversion"/>
  <pageMargins left="0.25" right="0.25" top="0.5" bottom="0.55000000000000004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topLeftCell="B4" zoomScale="85" zoomScaleNormal="70" workbookViewId="0">
      <selection activeCell="E32" sqref="E32:F33"/>
    </sheetView>
  </sheetViews>
  <sheetFormatPr defaultColWidth="8.7109375" defaultRowHeight="18"/>
  <cols>
    <col min="1" max="1" width="8.140625" style="192" hidden="1" customWidth="1"/>
    <col min="2" max="2" width="0.7109375" style="192" customWidth="1"/>
    <col min="3" max="3" width="10.140625" style="2" customWidth="1"/>
    <col min="4" max="4" width="14.85546875" style="138" customWidth="1"/>
    <col min="5" max="6" width="21.42578125" style="2" customWidth="1"/>
    <col min="7" max="7" width="9.7109375" style="2" customWidth="1"/>
    <col min="8" max="8" width="10.28515625" style="2" customWidth="1"/>
    <col min="9" max="9" width="9.140625" style="2" customWidth="1"/>
    <col min="10" max="16384" width="8.7109375" style="192"/>
  </cols>
  <sheetData>
    <row r="1" spans="1:10" ht="32.25" customHeight="1">
      <c r="C1" s="243" t="s">
        <v>57</v>
      </c>
      <c r="D1" s="234"/>
      <c r="E1" s="234"/>
      <c r="F1" s="234"/>
      <c r="G1" s="234"/>
      <c r="H1" s="234"/>
    </row>
    <row r="2" spans="1:10" ht="17.25" customHeight="1">
      <c r="C2" s="235" t="s">
        <v>73</v>
      </c>
      <c r="D2" s="235"/>
      <c r="E2" s="235"/>
      <c r="F2" s="235"/>
      <c r="G2" s="235"/>
      <c r="H2" s="235"/>
    </row>
    <row r="3" spans="1:10">
      <c r="C3" s="235" t="s">
        <v>5</v>
      </c>
      <c r="D3" s="235"/>
      <c r="E3" s="235"/>
      <c r="F3" s="235"/>
      <c r="G3" s="235"/>
      <c r="H3" s="235"/>
    </row>
    <row r="4" spans="1:10" ht="15" customHeight="1">
      <c r="C4" s="131" t="s">
        <v>22</v>
      </c>
      <c r="D4" s="2"/>
      <c r="G4" s="193"/>
      <c r="H4" s="207" t="s">
        <v>115</v>
      </c>
      <c r="J4" s="129"/>
    </row>
    <row r="5" spans="1:10" ht="10.5" customHeight="1">
      <c r="C5" s="131"/>
      <c r="D5" s="2"/>
      <c r="G5" s="193"/>
      <c r="H5" s="207"/>
      <c r="J5" s="129"/>
    </row>
    <row r="6" spans="1:10">
      <c r="A6" s="208"/>
      <c r="B6" s="208"/>
      <c r="C6" s="184" t="s">
        <v>0</v>
      </c>
      <c r="D6" s="184" t="s">
        <v>1</v>
      </c>
      <c r="E6" s="184" t="s">
        <v>2</v>
      </c>
      <c r="F6" s="184" t="s">
        <v>3</v>
      </c>
      <c r="G6" s="244" t="s">
        <v>4</v>
      </c>
      <c r="H6" s="244"/>
    </row>
    <row r="7" spans="1:10" ht="17.100000000000001" customHeight="1">
      <c r="A7" s="208"/>
      <c r="B7" s="208"/>
      <c r="C7" s="188"/>
      <c r="D7" s="189"/>
      <c r="E7" s="209" t="s">
        <v>90</v>
      </c>
      <c r="F7" s="189" t="s">
        <v>91</v>
      </c>
      <c r="G7" s="189"/>
      <c r="H7" s="190"/>
    </row>
    <row r="8" spans="1:10" ht="18.600000000000001" customHeight="1">
      <c r="A8" s="208"/>
      <c r="B8" s="208"/>
      <c r="C8" s="185">
        <v>2</v>
      </c>
      <c r="D8" s="210">
        <v>0.625</v>
      </c>
      <c r="E8" s="186" t="s">
        <v>81</v>
      </c>
      <c r="F8" s="186" t="s">
        <v>82</v>
      </c>
      <c r="G8" s="186">
        <v>17</v>
      </c>
      <c r="H8" s="187">
        <v>28</v>
      </c>
    </row>
    <row r="9" spans="1:10" s="199" customFormat="1" ht="18.600000000000001" customHeight="1">
      <c r="A9" s="211"/>
      <c r="B9" s="211"/>
      <c r="C9" s="185">
        <v>3</v>
      </c>
      <c r="D9" s="210">
        <v>0.64583333333333337</v>
      </c>
      <c r="E9" s="186" t="s">
        <v>78</v>
      </c>
      <c r="F9" s="186" t="s">
        <v>85</v>
      </c>
      <c r="G9" s="186">
        <v>25</v>
      </c>
      <c r="H9" s="187">
        <v>9</v>
      </c>
      <c r="I9" s="198"/>
    </row>
    <row r="10" spans="1:10" s="199" customFormat="1" ht="18.600000000000001" customHeight="1">
      <c r="A10" s="211"/>
      <c r="B10" s="211"/>
      <c r="C10" s="185">
        <v>4</v>
      </c>
      <c r="D10" s="210">
        <v>0.66666666666666696</v>
      </c>
      <c r="E10" s="186" t="s">
        <v>77</v>
      </c>
      <c r="F10" s="186" t="s">
        <v>86</v>
      </c>
      <c r="G10" s="186">
        <v>36</v>
      </c>
      <c r="H10" s="187">
        <v>8</v>
      </c>
      <c r="I10" s="198"/>
    </row>
    <row r="11" spans="1:10" s="199" customFormat="1" ht="18.600000000000001" customHeight="1">
      <c r="A11" s="211"/>
      <c r="B11" s="211"/>
      <c r="C11" s="185">
        <v>5</v>
      </c>
      <c r="D11" s="210">
        <v>0.6875</v>
      </c>
      <c r="E11" s="186" t="s">
        <v>76</v>
      </c>
      <c r="F11" s="186" t="s">
        <v>87</v>
      </c>
      <c r="G11" s="186">
        <v>52</v>
      </c>
      <c r="H11" s="187">
        <v>2</v>
      </c>
      <c r="I11" s="198"/>
    </row>
    <row r="12" spans="1:10" s="199" customFormat="1" ht="18.600000000000001" customHeight="1">
      <c r="A12" s="211"/>
      <c r="B12" s="211"/>
      <c r="C12" s="185">
        <v>14</v>
      </c>
      <c r="D12" s="210">
        <v>0.70833333333333304</v>
      </c>
      <c r="E12" s="186" t="s">
        <v>85</v>
      </c>
      <c r="F12" s="186" t="s">
        <v>86</v>
      </c>
      <c r="G12" s="186">
        <v>31</v>
      </c>
      <c r="H12" s="187">
        <v>8</v>
      </c>
      <c r="I12" s="198"/>
    </row>
    <row r="13" spans="1:10" s="199" customFormat="1" ht="18.600000000000001" customHeight="1">
      <c r="A13" s="211"/>
      <c r="B13" s="211"/>
      <c r="C13" s="185">
        <v>6</v>
      </c>
      <c r="D13" s="210">
        <v>0.72916666666666696</v>
      </c>
      <c r="E13" s="186" t="s">
        <v>79</v>
      </c>
      <c r="F13" s="186" t="s">
        <v>84</v>
      </c>
      <c r="G13" s="186">
        <v>33</v>
      </c>
      <c r="H13" s="187">
        <v>12</v>
      </c>
      <c r="I13" s="198"/>
    </row>
    <row r="14" spans="1:10" s="199" customFormat="1" ht="18.600000000000001" customHeight="1">
      <c r="A14" s="211"/>
      <c r="B14" s="211"/>
      <c r="C14" s="185">
        <v>7</v>
      </c>
      <c r="D14" s="210">
        <v>0.75</v>
      </c>
      <c r="E14" s="186" t="s">
        <v>80</v>
      </c>
      <c r="F14" s="186" t="s">
        <v>83</v>
      </c>
      <c r="G14" s="186">
        <v>9</v>
      </c>
      <c r="H14" s="187">
        <v>12</v>
      </c>
      <c r="I14" s="198"/>
    </row>
    <row r="15" spans="1:10" s="199" customFormat="1" ht="18.600000000000001" customHeight="1">
      <c r="A15" s="211"/>
      <c r="B15" s="211"/>
      <c r="C15" s="185">
        <v>8</v>
      </c>
      <c r="D15" s="210">
        <v>0.77083333333333404</v>
      </c>
      <c r="E15" s="186" t="s">
        <v>75</v>
      </c>
      <c r="F15" s="186" t="s">
        <v>88</v>
      </c>
      <c r="G15" s="186">
        <v>29</v>
      </c>
      <c r="H15" s="187">
        <v>12</v>
      </c>
      <c r="I15" s="198"/>
    </row>
    <row r="16" spans="1:10" s="199" customFormat="1" ht="18.600000000000001" customHeight="1">
      <c r="A16" s="211"/>
      <c r="B16" s="211"/>
      <c r="C16" s="185">
        <v>15</v>
      </c>
      <c r="D16" s="210">
        <v>0.79166666666666696</v>
      </c>
      <c r="E16" s="186" t="s">
        <v>87</v>
      </c>
      <c r="F16" s="186" t="s">
        <v>84</v>
      </c>
      <c r="G16" s="186">
        <v>2</v>
      </c>
      <c r="H16" s="187">
        <v>25</v>
      </c>
      <c r="I16" s="198"/>
    </row>
    <row r="17" spans="1:9" s="199" customFormat="1" ht="18.600000000000001" customHeight="1">
      <c r="A17" s="211"/>
      <c r="B17" s="211"/>
      <c r="C17" s="185">
        <v>16</v>
      </c>
      <c r="D17" s="210">
        <v>0.8125</v>
      </c>
      <c r="E17" s="186" t="s">
        <v>80</v>
      </c>
      <c r="F17" s="186" t="s">
        <v>88</v>
      </c>
      <c r="G17" s="186">
        <v>3</v>
      </c>
      <c r="H17" s="187">
        <v>24</v>
      </c>
      <c r="I17" s="198"/>
    </row>
    <row r="18" spans="1:9" s="199" customFormat="1" ht="18.600000000000001" customHeight="1">
      <c r="A18" s="211"/>
      <c r="B18" s="211"/>
      <c r="C18" s="212"/>
      <c r="D18" s="213"/>
      <c r="E18" s="209" t="s">
        <v>92</v>
      </c>
      <c r="F18" s="189" t="s">
        <v>93</v>
      </c>
      <c r="G18" s="214"/>
      <c r="H18" s="215"/>
      <c r="I18" s="198"/>
    </row>
    <row r="19" spans="1:9" s="199" customFormat="1" ht="18.600000000000001" customHeight="1">
      <c r="A19" s="211"/>
      <c r="B19" s="211"/>
      <c r="C19" s="185">
        <v>9</v>
      </c>
      <c r="D19" s="210">
        <v>0.625</v>
      </c>
      <c r="E19" s="186" t="s">
        <v>74</v>
      </c>
      <c r="F19" s="186" t="s">
        <v>82</v>
      </c>
      <c r="G19" s="186">
        <v>29</v>
      </c>
      <c r="H19" s="187">
        <v>6</v>
      </c>
      <c r="I19" s="198"/>
    </row>
    <row r="20" spans="1:9" s="199" customFormat="1" ht="18.600000000000001" customHeight="1">
      <c r="A20" s="211"/>
      <c r="B20" s="211"/>
      <c r="C20" s="185">
        <v>10</v>
      </c>
      <c r="D20" s="210">
        <v>0.64583333333333337</v>
      </c>
      <c r="E20" s="186" t="s">
        <v>78</v>
      </c>
      <c r="F20" s="186" t="s">
        <v>77</v>
      </c>
      <c r="G20" s="186">
        <v>30</v>
      </c>
      <c r="H20" s="187">
        <v>20</v>
      </c>
      <c r="I20" s="198"/>
    </row>
    <row r="21" spans="1:9" s="199" customFormat="1" ht="18.600000000000001" customHeight="1">
      <c r="A21" s="211"/>
      <c r="B21" s="211"/>
      <c r="C21" s="185">
        <v>11</v>
      </c>
      <c r="D21" s="210">
        <v>0.66666666666666696</v>
      </c>
      <c r="E21" s="186" t="s">
        <v>76</v>
      </c>
      <c r="F21" s="186" t="s">
        <v>79</v>
      </c>
      <c r="G21" s="186">
        <v>33</v>
      </c>
      <c r="H21" s="187">
        <v>8</v>
      </c>
      <c r="I21" s="198"/>
    </row>
    <row r="22" spans="1:9" s="199" customFormat="1" ht="18.600000000000001" customHeight="1">
      <c r="A22" s="211"/>
      <c r="B22" s="211"/>
      <c r="C22" s="185">
        <v>12</v>
      </c>
      <c r="D22" s="210">
        <v>0.6875</v>
      </c>
      <c r="E22" s="186" t="s">
        <v>83</v>
      </c>
      <c r="F22" s="186" t="s">
        <v>75</v>
      </c>
      <c r="G22" s="186">
        <v>2</v>
      </c>
      <c r="H22" s="187">
        <v>20</v>
      </c>
      <c r="I22" s="198"/>
    </row>
    <row r="23" spans="1:9" s="199" customFormat="1" ht="18.600000000000001" customHeight="1">
      <c r="A23" s="211"/>
      <c r="B23" s="211"/>
      <c r="C23" s="185">
        <v>18</v>
      </c>
      <c r="D23" s="210">
        <v>0.70833333333333304</v>
      </c>
      <c r="E23" s="186" t="s">
        <v>85</v>
      </c>
      <c r="F23" s="186" t="s">
        <v>79</v>
      </c>
      <c r="G23" s="186">
        <v>36</v>
      </c>
      <c r="H23" s="187">
        <v>34</v>
      </c>
      <c r="I23" s="198"/>
    </row>
    <row r="24" spans="1:9" s="199" customFormat="1" ht="18.600000000000001" customHeight="1">
      <c r="A24" s="211"/>
      <c r="B24" s="211"/>
      <c r="C24" s="185">
        <v>17</v>
      </c>
      <c r="D24" s="210">
        <v>0.72916666666666696</v>
      </c>
      <c r="E24" s="186" t="s">
        <v>81</v>
      </c>
      <c r="F24" s="186" t="s">
        <v>83</v>
      </c>
      <c r="G24" s="186">
        <v>20</v>
      </c>
      <c r="H24" s="187">
        <v>2</v>
      </c>
      <c r="I24" s="198"/>
    </row>
    <row r="25" spans="1:9" ht="18.600000000000001" customHeight="1">
      <c r="A25" s="208"/>
      <c r="B25" s="208"/>
      <c r="C25" s="185">
        <v>19</v>
      </c>
      <c r="D25" s="210">
        <v>0.75</v>
      </c>
      <c r="E25" s="186" t="s">
        <v>84</v>
      </c>
      <c r="F25" s="186" t="s">
        <v>77</v>
      </c>
      <c r="G25" s="186">
        <v>2</v>
      </c>
      <c r="H25" s="187">
        <v>29</v>
      </c>
    </row>
    <row r="26" spans="1:9" ht="18.600000000000001" customHeight="1">
      <c r="A26" s="208"/>
      <c r="B26" s="208"/>
      <c r="C26" s="185">
        <v>20</v>
      </c>
      <c r="D26" s="210">
        <v>0.77083333333333304</v>
      </c>
      <c r="E26" s="186" t="s">
        <v>88</v>
      </c>
      <c r="F26" s="186" t="s">
        <v>82</v>
      </c>
      <c r="G26" s="186">
        <v>12</v>
      </c>
      <c r="H26" s="187">
        <v>18</v>
      </c>
    </row>
    <row r="27" spans="1:9" ht="18.600000000000001" customHeight="1">
      <c r="A27" s="208"/>
      <c r="B27" s="208"/>
      <c r="C27" s="212"/>
      <c r="D27" s="213"/>
      <c r="E27" s="209" t="s">
        <v>94</v>
      </c>
      <c r="F27" s="189" t="s">
        <v>95</v>
      </c>
      <c r="G27" s="214"/>
      <c r="H27" s="215"/>
    </row>
    <row r="28" spans="1:9" ht="18.600000000000001" customHeight="1">
      <c r="A28" s="208"/>
      <c r="B28" s="208"/>
      <c r="C28" s="185">
        <v>21</v>
      </c>
      <c r="D28" s="210">
        <v>0.625</v>
      </c>
      <c r="E28" s="186" t="s">
        <v>74</v>
      </c>
      <c r="F28" s="186" t="s">
        <v>78</v>
      </c>
      <c r="G28" s="186">
        <v>24</v>
      </c>
      <c r="H28" s="187">
        <v>25</v>
      </c>
    </row>
    <row r="29" spans="1:9" ht="18.600000000000001" customHeight="1">
      <c r="A29" s="208"/>
      <c r="B29" s="208"/>
      <c r="C29" s="185">
        <v>22</v>
      </c>
      <c r="D29" s="210">
        <v>0.64583333333333337</v>
      </c>
      <c r="E29" s="186" t="s">
        <v>76</v>
      </c>
      <c r="F29" s="186" t="s">
        <v>75</v>
      </c>
      <c r="G29" s="186">
        <v>28</v>
      </c>
      <c r="H29" s="187">
        <v>19</v>
      </c>
    </row>
    <row r="30" spans="1:9" ht="18.600000000000001" customHeight="1">
      <c r="A30" s="208"/>
      <c r="B30" s="208"/>
      <c r="C30" s="185">
        <v>23</v>
      </c>
      <c r="D30" s="210">
        <v>0.66666666666666696</v>
      </c>
      <c r="E30" s="186" t="s">
        <v>81</v>
      </c>
      <c r="F30" s="186" t="s">
        <v>85</v>
      </c>
      <c r="G30" s="186">
        <v>23</v>
      </c>
      <c r="H30" s="187">
        <v>35</v>
      </c>
    </row>
    <row r="31" spans="1:9" ht="18.600000000000001" customHeight="1">
      <c r="A31" s="208"/>
      <c r="B31" s="208"/>
      <c r="C31" s="185">
        <v>24</v>
      </c>
      <c r="D31" s="210">
        <v>0.6875</v>
      </c>
      <c r="E31" s="186" t="s">
        <v>77</v>
      </c>
      <c r="F31" s="186" t="s">
        <v>82</v>
      </c>
      <c r="G31" s="186">
        <v>16</v>
      </c>
      <c r="H31" s="187">
        <v>14</v>
      </c>
    </row>
    <row r="32" spans="1:9" ht="18.600000000000001" customHeight="1">
      <c r="A32" s="208"/>
      <c r="B32" s="208"/>
      <c r="C32" s="185">
        <v>25</v>
      </c>
      <c r="D32" s="210">
        <v>0.70833333333333337</v>
      </c>
      <c r="E32" s="195" t="s">
        <v>75</v>
      </c>
      <c r="F32" s="196" t="s">
        <v>85</v>
      </c>
      <c r="G32" s="186">
        <v>36</v>
      </c>
      <c r="H32" s="187">
        <v>18</v>
      </c>
    </row>
    <row r="33" spans="1:8" ht="18.600000000000001" customHeight="1">
      <c r="A33" s="208"/>
      <c r="B33" s="208"/>
      <c r="C33" s="185">
        <v>26</v>
      </c>
      <c r="D33" s="210">
        <v>0.72916666666666663</v>
      </c>
      <c r="E33" s="195" t="s">
        <v>74</v>
      </c>
      <c r="F33" s="195" t="s">
        <v>77</v>
      </c>
      <c r="G33" s="186">
        <v>29</v>
      </c>
      <c r="H33" s="187">
        <v>16</v>
      </c>
    </row>
    <row r="34" spans="1:8" ht="18.600000000000001" customHeight="1">
      <c r="A34" s="208"/>
      <c r="B34" s="208"/>
      <c r="C34" s="212"/>
      <c r="D34" s="213"/>
      <c r="E34" s="209" t="s">
        <v>96</v>
      </c>
      <c r="F34" s="189" t="s">
        <v>97</v>
      </c>
      <c r="G34" s="214"/>
      <c r="H34" s="215"/>
    </row>
    <row r="35" spans="1:8" ht="18.600000000000001" customHeight="1">
      <c r="A35" s="208"/>
      <c r="B35" s="208"/>
      <c r="C35" s="185">
        <v>27</v>
      </c>
      <c r="D35" s="210">
        <v>0.625</v>
      </c>
      <c r="E35" s="195" t="s">
        <v>78</v>
      </c>
      <c r="F35" s="195" t="s">
        <v>75</v>
      </c>
      <c r="G35" s="186">
        <v>31</v>
      </c>
      <c r="H35" s="187">
        <v>22</v>
      </c>
    </row>
    <row r="36" spans="1:8" ht="18.600000000000001" customHeight="1">
      <c r="A36" s="208"/>
      <c r="B36" s="208"/>
      <c r="C36" s="185">
        <v>28</v>
      </c>
      <c r="D36" s="210">
        <v>0.64583333333333337</v>
      </c>
      <c r="E36" s="195" t="s">
        <v>76</v>
      </c>
      <c r="F36" s="195" t="s">
        <v>74</v>
      </c>
      <c r="G36" s="186">
        <v>19</v>
      </c>
      <c r="H36" s="187">
        <v>25</v>
      </c>
    </row>
    <row r="37" spans="1:8" ht="18.600000000000001" customHeight="1">
      <c r="A37" s="208"/>
      <c r="B37" s="208"/>
      <c r="C37" s="185">
        <v>29</v>
      </c>
      <c r="D37" s="210">
        <v>0.66666666666666663</v>
      </c>
      <c r="E37" s="195" t="s">
        <v>76</v>
      </c>
      <c r="F37" s="195" t="s">
        <v>75</v>
      </c>
      <c r="G37" s="186">
        <v>26</v>
      </c>
      <c r="H37" s="187">
        <v>31</v>
      </c>
    </row>
    <row r="38" spans="1:8" ht="18.600000000000001" customHeight="1">
      <c r="A38" s="208"/>
      <c r="B38" s="208"/>
      <c r="C38" s="185">
        <v>30</v>
      </c>
      <c r="D38" s="210">
        <v>0.6875</v>
      </c>
      <c r="E38" s="195" t="s">
        <v>78</v>
      </c>
      <c r="F38" s="195" t="s">
        <v>74</v>
      </c>
      <c r="G38" s="186">
        <v>20</v>
      </c>
      <c r="H38" s="187">
        <v>22</v>
      </c>
    </row>
    <row r="39" spans="1:8" ht="9" customHeight="1">
      <c r="C39" s="151"/>
      <c r="D39" s="216"/>
      <c r="E39" s="217"/>
      <c r="F39" s="217"/>
      <c r="G39" s="217"/>
      <c r="H39" s="218"/>
    </row>
    <row r="40" spans="1:8" ht="18.600000000000001" customHeight="1">
      <c r="C40" s="204"/>
      <c r="D40" s="5" t="s">
        <v>11</v>
      </c>
      <c r="E40" s="205"/>
      <c r="F40" s="206" t="s">
        <v>12</v>
      </c>
      <c r="H40" s="16"/>
    </row>
    <row r="41" spans="1:8" ht="17.25" customHeight="1">
      <c r="C41" s="2" t="s">
        <v>8</v>
      </c>
      <c r="D41" s="139"/>
      <c r="F41" s="14"/>
      <c r="G41" s="2" t="s">
        <v>113</v>
      </c>
      <c r="H41" s="16"/>
    </row>
    <row r="42" spans="1:8" ht="4.5" customHeight="1">
      <c r="D42" s="139"/>
      <c r="H42" s="6"/>
    </row>
    <row r="43" spans="1:8" ht="18.600000000000001" customHeight="1">
      <c r="C43" s="2" t="s">
        <v>16</v>
      </c>
      <c r="D43" s="139"/>
      <c r="F43" s="14"/>
      <c r="G43" s="2" t="s">
        <v>89</v>
      </c>
    </row>
    <row r="44" spans="1:8" ht="18.600000000000001" customHeight="1">
      <c r="D44" s="2"/>
    </row>
    <row r="45" spans="1:8" ht="18.600000000000001" customHeight="1">
      <c r="D45" s="192"/>
      <c r="E45" s="192"/>
      <c r="F45" s="192"/>
      <c r="G45" s="192"/>
      <c r="H45" s="192"/>
    </row>
    <row r="46" spans="1:8" ht="18.600000000000001" customHeight="1">
      <c r="D46" s="192"/>
      <c r="E46" s="192"/>
      <c r="F46" s="192"/>
      <c r="G46" s="192"/>
      <c r="H46" s="192"/>
    </row>
    <row r="47" spans="1:8" ht="18.600000000000001" customHeight="1">
      <c r="D47" s="192"/>
      <c r="E47" s="192"/>
      <c r="F47" s="192"/>
      <c r="G47" s="192"/>
      <c r="H47" s="192"/>
    </row>
    <row r="48" spans="1:8" ht="17.100000000000001" customHeight="1">
      <c r="D48" s="192"/>
      <c r="E48" s="192"/>
      <c r="F48" s="192"/>
      <c r="G48" s="192"/>
      <c r="H48" s="192"/>
    </row>
    <row r="49" spans="4:9" ht="7.5" customHeight="1">
      <c r="D49" s="192"/>
      <c r="E49" s="192"/>
      <c r="F49" s="192"/>
      <c r="G49" s="192"/>
      <c r="H49" s="192"/>
    </row>
    <row r="50" spans="4:9" ht="19.5" customHeight="1">
      <c r="D50" s="192"/>
      <c r="E50" s="192"/>
      <c r="F50" s="192"/>
      <c r="G50" s="192"/>
      <c r="H50" s="192"/>
    </row>
    <row r="51" spans="4:9" ht="15.6" customHeight="1">
      <c r="D51" s="192"/>
      <c r="E51" s="192"/>
      <c r="F51" s="192"/>
      <c r="G51" s="192"/>
      <c r="H51" s="192"/>
    </row>
    <row r="52" spans="4:9" ht="18.600000000000001" customHeight="1">
      <c r="D52" s="192"/>
      <c r="E52" s="192"/>
      <c r="F52" s="192"/>
      <c r="G52" s="192"/>
      <c r="H52" s="192"/>
    </row>
    <row r="53" spans="4:9" s="2" customFormat="1" ht="6" customHeight="1">
      <c r="D53" s="192"/>
      <c r="E53" s="192"/>
      <c r="F53" s="192"/>
      <c r="G53" s="192"/>
      <c r="H53" s="192"/>
    </row>
    <row r="54" spans="4:9" s="2" customFormat="1">
      <c r="D54" s="192"/>
      <c r="E54" s="192"/>
      <c r="F54" s="192"/>
      <c r="G54" s="192"/>
      <c r="H54" s="192"/>
    </row>
    <row r="55" spans="4:9" s="2" customFormat="1">
      <c r="D55" s="192"/>
      <c r="E55" s="192"/>
      <c r="F55" s="192"/>
      <c r="G55" s="192"/>
      <c r="H55" s="192"/>
    </row>
    <row r="56" spans="4:9">
      <c r="D56" s="192"/>
      <c r="E56" s="192"/>
      <c r="F56" s="192"/>
      <c r="G56" s="192"/>
      <c r="H56" s="192"/>
      <c r="I56" s="192"/>
    </row>
    <row r="57" spans="4:9">
      <c r="D57" s="192"/>
      <c r="E57" s="192"/>
      <c r="F57" s="192"/>
      <c r="G57" s="192"/>
      <c r="H57" s="192"/>
      <c r="I57" s="192"/>
    </row>
    <row r="58" spans="4:9">
      <c r="D58" s="192"/>
      <c r="E58" s="192"/>
      <c r="F58" s="192"/>
      <c r="G58" s="192"/>
      <c r="H58" s="192"/>
      <c r="I58" s="192"/>
    </row>
    <row r="59" spans="4:9">
      <c r="D59" s="192"/>
      <c r="E59" s="192"/>
      <c r="F59" s="192"/>
      <c r="G59" s="192"/>
      <c r="H59" s="192"/>
      <c r="I59" s="192"/>
    </row>
    <row r="60" spans="4:9">
      <c r="D60" s="192"/>
      <c r="E60" s="192"/>
      <c r="F60" s="192"/>
      <c r="G60" s="192"/>
      <c r="H60" s="192"/>
      <c r="I60" s="192"/>
    </row>
    <row r="61" spans="4:9">
      <c r="D61" s="192"/>
      <c r="E61" s="192"/>
      <c r="F61" s="192"/>
      <c r="G61" s="192"/>
      <c r="H61" s="192"/>
      <c r="I61" s="192"/>
    </row>
    <row r="62" spans="4:9">
      <c r="D62" s="192"/>
      <c r="E62" s="192"/>
      <c r="F62" s="192"/>
      <c r="G62" s="192"/>
      <c r="H62" s="192"/>
      <c r="I62" s="192"/>
    </row>
    <row r="63" spans="4:9">
      <c r="D63" s="192"/>
      <c r="E63" s="192"/>
      <c r="F63" s="192"/>
      <c r="G63" s="192"/>
      <c r="H63" s="192"/>
      <c r="I63" s="192"/>
    </row>
    <row r="64" spans="4:9">
      <c r="D64" s="192"/>
      <c r="E64" s="192"/>
      <c r="F64" s="192"/>
      <c r="G64" s="192"/>
      <c r="H64" s="192"/>
      <c r="I64" s="192"/>
    </row>
    <row r="65" spans="4:9">
      <c r="D65" s="192"/>
      <c r="E65" s="192"/>
      <c r="F65" s="192"/>
      <c r="G65" s="192"/>
      <c r="H65" s="192"/>
      <c r="I65" s="192"/>
    </row>
    <row r="66" spans="4:9">
      <c r="D66" s="192"/>
      <c r="E66" s="192"/>
      <c r="F66" s="192"/>
      <c r="G66" s="192"/>
      <c r="H66" s="192"/>
      <c r="I66" s="192"/>
    </row>
    <row r="67" spans="4:9">
      <c r="D67" s="192"/>
      <c r="E67" s="192"/>
      <c r="F67" s="192"/>
      <c r="G67" s="192"/>
      <c r="H67" s="192"/>
      <c r="I67" s="192"/>
    </row>
    <row r="68" spans="4:9">
      <c r="D68" s="192"/>
      <c r="E68" s="192"/>
      <c r="F68" s="192"/>
      <c r="G68" s="192"/>
      <c r="H68" s="192"/>
      <c r="I68" s="192"/>
    </row>
    <row r="69" spans="4:9">
      <c r="D69" s="192"/>
      <c r="E69" s="192"/>
      <c r="F69" s="192"/>
      <c r="G69" s="192"/>
      <c r="H69" s="192"/>
      <c r="I69" s="192"/>
    </row>
    <row r="70" spans="4:9">
      <c r="D70" s="192"/>
      <c r="E70" s="192"/>
      <c r="F70" s="192"/>
      <c r="G70" s="192"/>
      <c r="H70" s="192"/>
      <c r="I70" s="192"/>
    </row>
    <row r="71" spans="4:9">
      <c r="D71" s="192"/>
      <c r="E71" s="192"/>
      <c r="F71" s="192"/>
      <c r="G71" s="192"/>
      <c r="H71" s="192"/>
      <c r="I71" s="192"/>
    </row>
    <row r="72" spans="4:9">
      <c r="D72" s="192"/>
      <c r="E72" s="192"/>
      <c r="F72" s="192"/>
      <c r="G72" s="192"/>
      <c r="H72" s="192"/>
      <c r="I72" s="192"/>
    </row>
    <row r="73" spans="4:9">
      <c r="D73" s="192"/>
      <c r="E73" s="192"/>
      <c r="F73" s="192"/>
      <c r="G73" s="192"/>
      <c r="H73" s="192"/>
      <c r="I73" s="192"/>
    </row>
    <row r="74" spans="4:9">
      <c r="D74" s="192"/>
      <c r="E74" s="192"/>
      <c r="F74" s="192"/>
      <c r="G74" s="192"/>
      <c r="H74" s="192"/>
      <c r="I74" s="192"/>
    </row>
    <row r="75" spans="4:9">
      <c r="D75" s="192"/>
      <c r="E75" s="192"/>
      <c r="F75" s="192"/>
      <c r="G75" s="192"/>
      <c r="H75" s="192"/>
      <c r="I75" s="192"/>
    </row>
    <row r="76" spans="4:9">
      <c r="D76" s="192"/>
      <c r="E76" s="192"/>
      <c r="F76" s="192"/>
      <c r="G76" s="192"/>
      <c r="H76" s="192"/>
      <c r="I76" s="192"/>
    </row>
    <row r="77" spans="4:9">
      <c r="D77" s="192"/>
      <c r="E77" s="192"/>
      <c r="F77" s="192"/>
      <c r="G77" s="192"/>
      <c r="H77" s="192"/>
      <c r="I77" s="192"/>
    </row>
    <row r="78" spans="4:9">
      <c r="D78" s="192"/>
      <c r="E78" s="192"/>
      <c r="F78" s="192"/>
      <c r="G78" s="192"/>
      <c r="H78" s="192"/>
      <c r="I78" s="192"/>
    </row>
    <row r="79" spans="4:9">
      <c r="D79" s="192"/>
      <c r="E79" s="192"/>
      <c r="F79" s="192"/>
      <c r="G79" s="192"/>
      <c r="H79" s="192"/>
      <c r="I79" s="192"/>
    </row>
    <row r="80" spans="4:9">
      <c r="D80" s="192"/>
      <c r="E80" s="192"/>
      <c r="F80" s="192"/>
      <c r="G80" s="192"/>
      <c r="H80" s="192"/>
      <c r="I80" s="192"/>
    </row>
    <row r="81" spans="4:9">
      <c r="D81" s="192"/>
      <c r="E81" s="192"/>
      <c r="F81" s="192"/>
      <c r="G81" s="192"/>
      <c r="H81" s="192"/>
      <c r="I81" s="192"/>
    </row>
    <row r="82" spans="4:9">
      <c r="D82" s="192"/>
      <c r="E82" s="192"/>
      <c r="F82" s="192"/>
      <c r="G82" s="192"/>
      <c r="H82" s="192"/>
      <c r="I82" s="192"/>
    </row>
    <row r="83" spans="4:9">
      <c r="D83" s="192"/>
      <c r="E83" s="192"/>
      <c r="F83" s="192"/>
      <c r="G83" s="192"/>
      <c r="H83" s="192"/>
      <c r="I83" s="192"/>
    </row>
    <row r="84" spans="4:9">
      <c r="D84" s="192"/>
      <c r="E84" s="192"/>
      <c r="F84" s="192"/>
      <c r="G84" s="192"/>
      <c r="H84" s="192"/>
      <c r="I84" s="192"/>
    </row>
    <row r="85" spans="4:9">
      <c r="D85" s="192"/>
      <c r="E85" s="192"/>
      <c r="F85" s="192"/>
      <c r="G85" s="192"/>
      <c r="H85" s="192"/>
      <c r="I85" s="192"/>
    </row>
    <row r="86" spans="4:9">
      <c r="D86" s="192"/>
      <c r="E86" s="192"/>
      <c r="F86" s="192"/>
      <c r="G86" s="192"/>
      <c r="H86" s="192"/>
      <c r="I86" s="192"/>
    </row>
    <row r="87" spans="4:9">
      <c r="D87" s="192"/>
      <c r="E87" s="192"/>
      <c r="F87" s="192"/>
      <c r="G87" s="192"/>
      <c r="H87" s="192"/>
      <c r="I87" s="192"/>
    </row>
    <row r="88" spans="4:9">
      <c r="D88" s="192"/>
      <c r="E88" s="192"/>
      <c r="F88" s="192"/>
      <c r="G88" s="192"/>
      <c r="H88" s="192"/>
      <c r="I88" s="192"/>
    </row>
    <row r="89" spans="4:9">
      <c r="D89" s="192"/>
      <c r="E89" s="192"/>
      <c r="F89" s="192"/>
      <c r="G89" s="192"/>
      <c r="H89" s="192"/>
      <c r="I89" s="192"/>
    </row>
    <row r="90" spans="4:9">
      <c r="I90" s="192"/>
    </row>
    <row r="91" spans="4:9">
      <c r="I91" s="192"/>
    </row>
    <row r="92" spans="4:9">
      <c r="I92" s="192"/>
    </row>
    <row r="93" spans="4:9">
      <c r="I93" s="192"/>
    </row>
    <row r="94" spans="4:9">
      <c r="I94" s="192"/>
    </row>
    <row r="95" spans="4:9">
      <c r="I95" s="192"/>
    </row>
    <row r="96" spans="4:9">
      <c r="I96" s="192"/>
    </row>
    <row r="97" spans="9:9">
      <c r="I97" s="192"/>
    </row>
    <row r="98" spans="9:9">
      <c r="I98" s="192"/>
    </row>
    <row r="99" spans="9:9">
      <c r="I99" s="192"/>
    </row>
    <row r="100" spans="9:9">
      <c r="I100" s="192"/>
    </row>
  </sheetData>
  <mergeCells count="4">
    <mergeCell ref="C1:H1"/>
    <mergeCell ref="C2:H2"/>
    <mergeCell ref="C3:H3"/>
    <mergeCell ref="G6:H6"/>
  </mergeCells>
  <phoneticPr fontId="2" type="noConversion"/>
  <printOptions horizontalCentered="1"/>
  <pageMargins left="0.78740157480314965" right="0.39370078740157483" top="0.2" bottom="0.27" header="0.2" footer="0.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Командний протокол</vt:lpstr>
      <vt:lpstr>Сітка змагань</vt:lpstr>
      <vt:lpstr>Протокол змагань</vt:lpstr>
      <vt:lpstr>Розклад+рез-т </vt:lpstr>
      <vt:lpstr>'Сітка змагань'!Область_печати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2017-04-27T20:58:32Z</cp:lastPrinted>
  <dcterms:created xsi:type="dcterms:W3CDTF">2006-09-28T05:33:49Z</dcterms:created>
  <dcterms:modified xsi:type="dcterms:W3CDTF">2017-04-28T07:29:43Z</dcterms:modified>
</cp:coreProperties>
</file>