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90" yWindow="330" windowWidth="17220" windowHeight="9090" tabRatio="957" activeTab="9"/>
  </bookViews>
  <sheets>
    <sheet name="7-мет.м" sheetId="13" r:id="rId1"/>
    <sheet name="8-100м" sheetId="26" r:id="rId2"/>
    <sheet name="9-гандб" sheetId="7" r:id="rId3"/>
    <sheet name="10-вол" sheetId="8" r:id="rId4"/>
    <sheet name="11-баск" sheetId="3" r:id="rId5"/>
    <sheet name="12-футб" sheetId="2" r:id="rId6"/>
    <sheet name="13-жим" sheetId="20" r:id="rId7"/>
    <sheet name="14-більярд" sheetId="28" r:id="rId8"/>
    <sheet name="15-боулінг" sheetId="29" r:id="rId9"/>
    <sheet name="Підс.прот" sheetId="25" r:id="rId10"/>
    <sheet name="1-стріль" sheetId="14" r:id="rId11"/>
    <sheet name="2-теніс" sheetId="19" r:id="rId12"/>
    <sheet name="2-теніс (2)" sheetId="22" r:id="rId13"/>
    <sheet name="С-теніс" sheetId="9" r:id="rId14"/>
    <sheet name="3-дартс" sheetId="15" r:id="rId15"/>
    <sheet name="3-дартс (2)" sheetId="23" r:id="rId16"/>
    <sheet name="4-стриб" sheetId="16" r:id="rId17"/>
    <sheet name="5-підт" sheetId="17" r:id="rId18"/>
    <sheet name="5-підт (2)" sheetId="24" r:id="rId19"/>
    <sheet name="6-шахи" sheetId="18" r:id="rId20"/>
    <sheet name="С-Шахи" sheetId="11" r:id="rId21"/>
    <sheet name="С-Гантб" sheetId="12" r:id="rId22"/>
    <sheet name="список" sheetId="5" r:id="rId23"/>
    <sheet name="Заявки" sheetId="6" r:id="rId24"/>
    <sheet name="жеребкув" sheetId="1" r:id="rId25"/>
  </sheets>
  <calcPr calcId="162913"/>
</workbook>
</file>

<file path=xl/calcChain.xml><?xml version="1.0" encoding="utf-8"?>
<calcChain xmlns="http://schemas.openxmlformats.org/spreadsheetml/2006/main">
  <c r="S21" i="25" l="1"/>
  <c r="S32" i="25"/>
  <c r="S19" i="25"/>
  <c r="S12" i="25"/>
  <c r="S16" i="25"/>
  <c r="S34" i="25"/>
  <c r="S35" i="25"/>
  <c r="S11" i="25"/>
  <c r="S14" i="25"/>
  <c r="S13" i="25"/>
  <c r="S33" i="25"/>
  <c r="S31" i="25"/>
  <c r="S29" i="25"/>
  <c r="S23" i="25"/>
  <c r="S36" i="25"/>
  <c r="S26" i="25"/>
  <c r="S18" i="25"/>
  <c r="S27" i="25"/>
  <c r="S20" i="25"/>
  <c r="S25" i="25"/>
  <c r="S8" i="25"/>
  <c r="S28" i="25"/>
  <c r="S17" i="25"/>
  <c r="S9" i="25"/>
  <c r="S15" i="25"/>
  <c r="S10" i="25"/>
  <c r="S30" i="25"/>
  <c r="S24" i="25"/>
  <c r="S22" i="25"/>
  <c r="D83" i="9" l="1"/>
  <c r="D90" i="9" s="1"/>
  <c r="D96" i="9" s="1"/>
  <c r="D103" i="9" s="1"/>
  <c r="D109" i="9" s="1"/>
  <c r="D116" i="9" s="1"/>
  <c r="D122" i="9" s="1"/>
  <c r="A70" i="9"/>
  <c r="A68" i="9"/>
  <c r="A66" i="9"/>
  <c r="A64" i="9"/>
  <c r="A62" i="9"/>
  <c r="A60" i="9"/>
  <c r="A58" i="9"/>
  <c r="A56" i="9"/>
  <c r="A54" i="9"/>
  <c r="A52" i="9"/>
  <c r="A50" i="9"/>
  <c r="A48" i="9"/>
  <c r="A46" i="9"/>
  <c r="A44" i="9"/>
  <c r="A42" i="9"/>
  <c r="A40" i="9"/>
  <c r="A38" i="9"/>
  <c r="A36" i="9"/>
  <c r="A34" i="9"/>
  <c r="A32" i="9"/>
  <c r="A30" i="9"/>
  <c r="A28" i="9"/>
  <c r="A26" i="9"/>
  <c r="A24" i="9"/>
  <c r="A22" i="9"/>
  <c r="A20" i="9"/>
  <c r="D19" i="9"/>
  <c r="D27" i="9" s="1"/>
  <c r="D35" i="9" s="1"/>
  <c r="D43" i="9" s="1"/>
  <c r="D51" i="9" s="1"/>
  <c r="D59" i="9" s="1"/>
  <c r="D67" i="9" s="1"/>
  <c r="F76" i="9" s="1"/>
  <c r="F82" i="9" s="1"/>
  <c r="F89" i="9" s="1"/>
  <c r="F95" i="9" s="1"/>
  <c r="F102" i="9" s="1"/>
  <c r="F108" i="9" s="1"/>
  <c r="F115" i="9" s="1"/>
  <c r="F121" i="9" s="1"/>
  <c r="H15" i="9" s="1"/>
  <c r="H31" i="9" s="1"/>
  <c r="H47" i="9" s="1"/>
  <c r="H63" i="9" s="1"/>
  <c r="H78" i="9" s="1"/>
  <c r="H91" i="9" s="1"/>
  <c r="H104" i="9" s="1"/>
  <c r="H117" i="9" s="1"/>
  <c r="J81" i="9" s="1"/>
  <c r="J94" i="9" s="1"/>
  <c r="J107" i="9" s="1"/>
  <c r="J120" i="9" s="1"/>
  <c r="J23" i="9" s="1"/>
  <c r="J55" i="9" s="1"/>
  <c r="L88" i="9" s="1"/>
  <c r="L114" i="9" s="1"/>
  <c r="N81" i="9" s="1"/>
  <c r="N107" i="9" s="1"/>
  <c r="N40" i="9" s="1"/>
  <c r="P95" i="9" s="1"/>
  <c r="R86" i="9" s="1"/>
  <c r="P49" i="9" s="1"/>
  <c r="A18" i="9"/>
  <c r="A16" i="9"/>
  <c r="A14" i="9"/>
  <c r="B13" i="9"/>
  <c r="B17" i="9" s="1"/>
  <c r="B21" i="9" s="1"/>
  <c r="B25" i="9" s="1"/>
  <c r="B29" i="9" s="1"/>
  <c r="B33" i="9" s="1"/>
  <c r="B37" i="9" s="1"/>
  <c r="B41" i="9" s="1"/>
  <c r="B45" i="9" s="1"/>
  <c r="B49" i="9" s="1"/>
  <c r="B53" i="9" s="1"/>
  <c r="B57" i="9" s="1"/>
  <c r="B61" i="9" s="1"/>
  <c r="B65" i="9" s="1"/>
  <c r="B69" i="9" s="1"/>
  <c r="A12" i="9"/>
  <c r="A10" i="9"/>
  <c r="A8" i="9"/>
  <c r="B13" i="12"/>
  <c r="B17" i="12" s="1"/>
  <c r="B21" i="12" s="1"/>
  <c r="B25" i="12" s="1"/>
  <c r="B29" i="12" s="1"/>
  <c r="B33" i="12" s="1"/>
  <c r="B37" i="12" s="1"/>
  <c r="B41" i="12" s="1"/>
  <c r="B45" i="12" s="1"/>
  <c r="B49" i="12" s="1"/>
  <c r="B53" i="12" s="1"/>
  <c r="B57" i="12" s="1"/>
  <c r="B61" i="12" s="1"/>
  <c r="B65" i="12" s="1"/>
  <c r="B69" i="12" s="1"/>
  <c r="B13" i="11"/>
  <c r="B17" i="11" s="1"/>
  <c r="B21" i="11" s="1"/>
  <c r="B25" i="11" s="1"/>
  <c r="B29" i="11" s="1"/>
  <c r="B33" i="11" s="1"/>
  <c r="B37" i="11" s="1"/>
  <c r="B41" i="11" s="1"/>
  <c r="B45" i="11" s="1"/>
  <c r="B49" i="11" s="1"/>
  <c r="B53" i="11" s="1"/>
  <c r="B57" i="11" s="1"/>
  <c r="B61" i="11" s="1"/>
  <c r="B65" i="11" s="1"/>
  <c r="B69" i="11" s="1"/>
  <c r="D83" i="12" l="1"/>
  <c r="D90" i="12"/>
  <c r="D96" i="12" s="1"/>
  <c r="D103" i="12" s="1"/>
  <c r="D109" i="12" s="1"/>
  <c r="D116" i="12" s="1"/>
  <c r="D122" i="12" s="1"/>
  <c r="A70" i="12"/>
  <c r="A68" i="12"/>
  <c r="A66" i="12"/>
  <c r="A64" i="12"/>
  <c r="A62" i="12"/>
  <c r="A60" i="12"/>
  <c r="A58" i="12"/>
  <c r="A56" i="12"/>
  <c r="A54" i="12"/>
  <c r="A52" i="12"/>
  <c r="A50" i="12"/>
  <c r="A48" i="12"/>
  <c r="A46" i="12"/>
  <c r="A44" i="12"/>
  <c r="A42" i="12"/>
  <c r="A40" i="12"/>
  <c r="A38" i="12"/>
  <c r="A36" i="12"/>
  <c r="A34" i="12"/>
  <c r="A32" i="12"/>
  <c r="A30" i="12"/>
  <c r="A28" i="12"/>
  <c r="A26" i="12"/>
  <c r="A24" i="12"/>
  <c r="A22" i="12"/>
  <c r="A20" i="12"/>
  <c r="D19" i="12"/>
  <c r="D27" i="12" s="1"/>
  <c r="D35" i="12" s="1"/>
  <c r="D43" i="12" s="1"/>
  <c r="D51" i="12" s="1"/>
  <c r="D59" i="12" s="1"/>
  <c r="D67" i="12" s="1"/>
  <c r="F76" i="12" s="1"/>
  <c r="F82" i="12" s="1"/>
  <c r="F89" i="12" s="1"/>
  <c r="F95" i="12" s="1"/>
  <c r="F102" i="12" s="1"/>
  <c r="F108" i="12" s="1"/>
  <c r="F115" i="12" s="1"/>
  <c r="F121" i="12" s="1"/>
  <c r="H15" i="12" s="1"/>
  <c r="H31" i="12" s="1"/>
  <c r="H47" i="12" s="1"/>
  <c r="H63" i="12" s="1"/>
  <c r="H78" i="12" s="1"/>
  <c r="H91" i="12" s="1"/>
  <c r="H104" i="12" s="1"/>
  <c r="H117" i="12" s="1"/>
  <c r="J81" i="12" s="1"/>
  <c r="J94" i="12" s="1"/>
  <c r="J107" i="12" s="1"/>
  <c r="J120" i="12" s="1"/>
  <c r="J23" i="12" s="1"/>
  <c r="J55" i="12" s="1"/>
  <c r="L88" i="12" s="1"/>
  <c r="L114" i="12" s="1"/>
  <c r="N81" i="12" s="1"/>
  <c r="N107" i="12" s="1"/>
  <c r="N40" i="12" s="1"/>
  <c r="P95" i="12" s="1"/>
  <c r="R86" i="12" s="1"/>
  <c r="P49" i="12" s="1"/>
  <c r="A18" i="12"/>
  <c r="A16" i="12"/>
  <c r="A14" i="12"/>
  <c r="A12" i="12"/>
  <c r="A10" i="12"/>
  <c r="A8" i="12"/>
  <c r="D83" i="11"/>
  <c r="D90" i="11"/>
  <c r="D96" i="11" s="1"/>
  <c r="D103" i="11" s="1"/>
  <c r="D109" i="11" s="1"/>
  <c r="D116" i="11" s="1"/>
  <c r="D122" i="11" s="1"/>
  <c r="A70" i="11"/>
  <c r="A68" i="11"/>
  <c r="A66" i="11"/>
  <c r="A64" i="11"/>
  <c r="A62" i="11"/>
  <c r="A60" i="11"/>
  <c r="A58" i="11"/>
  <c r="A56" i="11"/>
  <c r="A54" i="11"/>
  <c r="A52" i="11"/>
  <c r="A50" i="11"/>
  <c r="A48" i="11"/>
  <c r="A46" i="11"/>
  <c r="A44" i="11"/>
  <c r="A42" i="11"/>
  <c r="A40" i="11"/>
  <c r="A38" i="11"/>
  <c r="A36" i="11"/>
  <c r="A34" i="11"/>
  <c r="A32" i="11"/>
  <c r="A30" i="11"/>
  <c r="A28" i="11"/>
  <c r="A26" i="11"/>
  <c r="A24" i="11"/>
  <c r="A22" i="11"/>
  <c r="A20" i="11"/>
  <c r="D19" i="11"/>
  <c r="D27" i="11" s="1"/>
  <c r="D35" i="11" s="1"/>
  <c r="D43" i="11" s="1"/>
  <c r="D51" i="11" s="1"/>
  <c r="D59" i="11" s="1"/>
  <c r="D67" i="11" s="1"/>
  <c r="F76" i="11" s="1"/>
  <c r="F82" i="11" s="1"/>
  <c r="F89" i="11" s="1"/>
  <c r="F95" i="11" s="1"/>
  <c r="F102" i="11" s="1"/>
  <c r="F108" i="11" s="1"/>
  <c r="F115" i="11" s="1"/>
  <c r="F121" i="11" s="1"/>
  <c r="H15" i="11" s="1"/>
  <c r="H31" i="11" s="1"/>
  <c r="H47" i="11" s="1"/>
  <c r="H63" i="11" s="1"/>
  <c r="H78" i="11" s="1"/>
  <c r="H91" i="11" s="1"/>
  <c r="H104" i="11" s="1"/>
  <c r="H117" i="11" s="1"/>
  <c r="J81" i="11" s="1"/>
  <c r="J94" i="11" s="1"/>
  <c r="J107" i="11" s="1"/>
  <c r="J120" i="11" s="1"/>
  <c r="J23" i="11" s="1"/>
  <c r="J55" i="11" s="1"/>
  <c r="L88" i="11" s="1"/>
  <c r="L114" i="11" s="1"/>
  <c r="N81" i="11" s="1"/>
  <c r="N107" i="11" s="1"/>
  <c r="N40" i="11" s="1"/>
  <c r="P95" i="11" s="1"/>
  <c r="R86" i="11" s="1"/>
  <c r="P49" i="11" s="1"/>
  <c r="A18" i="11"/>
  <c r="A16" i="11"/>
  <c r="A14" i="11"/>
  <c r="A12" i="11"/>
  <c r="A10" i="11"/>
  <c r="A8" i="11"/>
  <c r="AB8" i="6"/>
  <c r="AB9" i="6"/>
  <c r="AB40" i="6" s="1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AB37" i="6"/>
  <c r="AB35" i="6"/>
</calcChain>
</file>

<file path=xl/sharedStrings.xml><?xml version="1.0" encoding="utf-8"?>
<sst xmlns="http://schemas.openxmlformats.org/spreadsheetml/2006/main" count="2214" uniqueCount="422">
  <si>
    <t>дартс</t>
  </si>
  <si>
    <t>шахи</t>
  </si>
  <si>
    <t>Вид програми змагань</t>
  </si>
  <si>
    <t xml:space="preserve">футбол </t>
  </si>
  <si>
    <t xml:space="preserve">стрітбол </t>
  </si>
  <si>
    <t xml:space="preserve">гандбол </t>
  </si>
  <si>
    <t xml:space="preserve">волейбол </t>
  </si>
  <si>
    <t>боулінг</t>
  </si>
  <si>
    <t>шашки</t>
  </si>
  <si>
    <t>біг 100 м</t>
  </si>
  <si>
    <t>біг 400 м</t>
  </si>
  <si>
    <t>великий теніс</t>
  </si>
  <si>
    <t>стрибки з місця в довжину</t>
  </si>
  <si>
    <t>жим штанги лежачи</t>
  </si>
  <si>
    <t>підтягування на перекладині</t>
  </si>
  <si>
    <t>віджимання на брусах</t>
  </si>
  <si>
    <t>перетягування канату</t>
  </si>
  <si>
    <t>армреслінг</t>
  </si>
  <si>
    <t>бадмінтон</t>
  </si>
  <si>
    <t>стрільба</t>
  </si>
  <si>
    <t xml:space="preserve">плавання брасом </t>
  </si>
  <si>
    <t xml:space="preserve">плавання кролем </t>
  </si>
  <si>
    <t>більярд</t>
  </si>
  <si>
    <t>№
з\п</t>
  </si>
  <si>
    <t>Головний суддя</t>
  </si>
  <si>
    <t>29-30.09.2017</t>
  </si>
  <si>
    <t>Результати ЖЕРЕБКУВАННЯ</t>
  </si>
  <si>
    <t>№
з/п</t>
  </si>
  <si>
    <t>Місце</t>
  </si>
  <si>
    <t>Суддя</t>
  </si>
  <si>
    <t>Прізвище, ім`я</t>
  </si>
  <si>
    <t>Протокол змагань</t>
  </si>
  <si>
    <t>Час на виконання трьох ударів в серії: __ секунд</t>
  </si>
  <si>
    <t>Прізвище, ім`я по-балькові</t>
  </si>
  <si>
    <t>Результат
(відстань з якої забито останній м`яч)</t>
  </si>
  <si>
    <t>Підсумковий протокол результатів змагань</t>
  </si>
  <si>
    <t xml:space="preserve">“UNI – SPORTMAN НУБіП України – 2017”  </t>
  </si>
  <si>
    <t xml:space="preserve">Другий відкритий чемпіонат НУБіП України з спортивного 15–тиборства 
</t>
  </si>
  <si>
    <t xml:space="preserve">“UNI – SPORTMAN   НУБіП України – 2017”  </t>
  </si>
  <si>
    <t>бочче</t>
  </si>
  <si>
    <t>Кваша Сергій Миколайович</t>
  </si>
  <si>
    <t>Кількість закинутих м`ячів</t>
  </si>
  <si>
    <t>Прізвище, ім`я, по-батькові</t>
  </si>
  <si>
    <t>№</t>
  </si>
  <si>
    <t>Місце роботи, посада</t>
  </si>
  <si>
    <t>№ моб. телефона</t>
  </si>
  <si>
    <t>Розмір футболки</t>
  </si>
  <si>
    <t>Список учасників змагань</t>
  </si>
  <si>
    <t>м. Київ, НУБіП України</t>
  </si>
  <si>
    <t>E-mail</t>
  </si>
  <si>
    <t>Вибір учасниками змагань 10 видів програми змагань</t>
  </si>
  <si>
    <t xml:space="preserve">метання  м’ячика тенісного </t>
  </si>
  <si>
    <t>Головний секретар</t>
  </si>
  <si>
    <t>В.К. Пархоменко</t>
  </si>
  <si>
    <t xml:space="preserve">теніс настільний </t>
  </si>
  <si>
    <t>О.В. Отрошко</t>
  </si>
  <si>
    <t>з лінії штрафного</t>
  </si>
  <si>
    <t>Сума очок</t>
  </si>
  <si>
    <t>із-за меж трапеції</t>
  </si>
  <si>
    <t>із-за лініі 3-ох очкового</t>
  </si>
  <si>
    <t>Міс-
це</t>
  </si>
  <si>
    <r>
      <t>Баскетбол</t>
    </r>
    <r>
      <rPr>
        <sz val="14"/>
        <rFont val="Arial"/>
        <family val="2"/>
        <charset val="204"/>
      </rPr>
      <t xml:space="preserve"> (закидання мяча у кошик)</t>
    </r>
  </si>
  <si>
    <t xml:space="preserve">Другий відкритий чемпіонат НУБіП України з спортивного 15–тиборства </t>
  </si>
  <si>
    <t>Коваленко Віталій Петрович</t>
  </si>
  <si>
    <t>Іванченко Вадим Анатолійович</t>
  </si>
  <si>
    <t>Калініченко Дмитро Юрієвич</t>
  </si>
  <si>
    <t>Новак Олександр Володимирович</t>
  </si>
  <si>
    <t>Андрусик Юрій Юрійович</t>
  </si>
  <si>
    <t>Іщенко Вадим Дмитрович</t>
  </si>
  <si>
    <t>Бешун Олексій Анатолійович</t>
  </si>
  <si>
    <t xml:space="preserve">Костенко Микола Петрович </t>
  </si>
  <si>
    <t>Лендєл Тарас Іванович</t>
  </si>
  <si>
    <t xml:space="preserve">Вишневський Микола Олександрович </t>
  </si>
  <si>
    <t xml:space="preserve">Шмаргун Віталій Миколайович </t>
  </si>
  <si>
    <t xml:space="preserve">Ружило Зіновій Володимирович </t>
  </si>
  <si>
    <t>Нечитайло Олексій Максимович</t>
  </si>
  <si>
    <t>Бортник Сергій Юрійович</t>
  </si>
  <si>
    <t>Миронець Сергій Миколайович</t>
  </si>
  <si>
    <t xml:space="preserve">Гамов В'ячеслав Георгійович </t>
  </si>
  <si>
    <t>Гудзенко Максим Миколайович</t>
  </si>
  <si>
    <t xml:space="preserve">Бова Ярослав Олександрович </t>
  </si>
  <si>
    <t>Тарасенко Ростислав Олександрович</t>
  </si>
  <si>
    <t xml:space="preserve">Рябуха Олександр Сергійович </t>
  </si>
  <si>
    <t>Магльований Дмитро Володимирович</t>
  </si>
  <si>
    <t>Прокопенко Микола Миколайович</t>
  </si>
  <si>
    <t>Музика Олександр Вікторович</t>
  </si>
  <si>
    <t>Єрмоленко Сергій Миколайович</t>
  </si>
  <si>
    <t>Спірочкін Андрій Костянтинович</t>
  </si>
  <si>
    <t xml:space="preserve">Муравський Леонід Володимирович </t>
  </si>
  <si>
    <t>Махно Костянтин Іванович</t>
  </si>
  <si>
    <t>стрільба кульова</t>
  </si>
  <si>
    <t>метання  малого м’яча</t>
  </si>
  <si>
    <t>Ковальов Микола В`ячеславович</t>
  </si>
  <si>
    <t>Проректор з навчальної і виховної робототи НУБіП України</t>
  </si>
  <si>
    <t>L</t>
  </si>
  <si>
    <t>Директор ННЦ виховної робои та соціального розвитку, доцент кафедри кормовиробництва і меліорації НУБіП України</t>
  </si>
  <si>
    <t>XXL</t>
  </si>
  <si>
    <t>Депутат Київської міської ради</t>
  </si>
  <si>
    <t>XL</t>
  </si>
  <si>
    <t>Доцент кафедри менеджменту, заступник декана ФАМ НУБіП України</t>
  </si>
  <si>
    <t>Доцент кафедри садівництва ім. професора В.І. Симеренка НУБіП України</t>
  </si>
  <si>
    <t>Доцент кафедри фармакології та токсикології НУБіП України</t>
  </si>
  <si>
    <t>M</t>
  </si>
  <si>
    <t>Доцент кафедри тракторів, автомобілів та біоенергосистем НУБіП України</t>
  </si>
  <si>
    <t>Завідувач кафедри фізичного виховання НУБіП України</t>
  </si>
  <si>
    <t>Викладач кафедри спортивного вдосконалення КПІ ім. І. Сікорського</t>
  </si>
  <si>
    <t>Викладач кафедри фізичного виховання НУБіП України</t>
  </si>
  <si>
    <t>Завідувач кафедри соціальної роботи та психології НУБіП України</t>
  </si>
  <si>
    <t>Начальник відділу у справах сім'ї, молоді та спорту Голосіївської РДА</t>
  </si>
  <si>
    <t>(063)5924469</t>
  </si>
  <si>
    <t>Завідувач кафедри землезнавства та геоморфології КНУ ім. Шевченка</t>
  </si>
  <si>
    <t>(098)5156055</t>
  </si>
  <si>
    <t>Київський національний торгівельно-економічний університет. Завідувач кафедри фізичної культури.</t>
  </si>
  <si>
    <t>(044)5314832</t>
  </si>
  <si>
    <t>Завідувач  лабораторіями НУБіП України</t>
  </si>
  <si>
    <t>(097)3363857</t>
  </si>
  <si>
    <t>Доцент кафедри залізобетонних та кам'яних конструкцій КНУБіА</t>
  </si>
  <si>
    <t>(067)2327964</t>
  </si>
  <si>
    <t>Національна академія внутрішніх справ, викладач кафедри тактико-спеціальної підготовки</t>
  </si>
  <si>
    <t>(067)3354858</t>
  </si>
  <si>
    <t>Завідувач сектору з питань фізичної культури та  спорту відділу у справах сім'ї, молоді та спорту Голосіївської РДА</t>
  </si>
  <si>
    <t>Директор фізкультурно-оздоровчого центру "Голосієво"</t>
  </si>
  <si>
    <t>Асистент кафедри фізичного виховання НУБіП України</t>
  </si>
  <si>
    <t>Старший викладач кафедри деревооброблювальних технологій, заступник директора ННІ ЛіСПГ</t>
  </si>
  <si>
    <t>Старший викладач кафедри годівлі тварин та технології кормів ім.П.Д.Пшеничного факультету ТВППТ НУБіП Укаїни</t>
  </si>
  <si>
    <t>Ковальов Микола В"ячеславович</t>
  </si>
  <si>
    <t>Старший викладач кафедри геодезії та картографії факультету ЗВ НУБіП України</t>
  </si>
  <si>
    <t>М</t>
  </si>
  <si>
    <t>Волошин Семен Михайлович</t>
  </si>
  <si>
    <t>Доцент кафедри електропостачання ім. проф. В.М.Синькова НУБіП України</t>
  </si>
  <si>
    <t xml:space="preserve"> - </t>
  </si>
  <si>
    <t>О. Отрошко</t>
  </si>
  <si>
    <t>Старший викладач кафедри автоматики та робототехнічних систем ім. акад. І.І.Мартиненка НУБіП України</t>
  </si>
  <si>
    <t>Декан факультету конструювання та дизайну НУБіП України</t>
  </si>
  <si>
    <t>Доцент кафедри психології. Київський національний торгівельно-економічний університет</t>
  </si>
  <si>
    <t>Голова профкому співробітників НУБіП України</t>
  </si>
  <si>
    <t>х</t>
  </si>
  <si>
    <t>Всього:</t>
  </si>
  <si>
    <t>Нечитайло Максим Олександрович</t>
  </si>
  <si>
    <t>1 тур</t>
  </si>
  <si>
    <t>2 тур</t>
  </si>
  <si>
    <t>4 тур</t>
  </si>
  <si>
    <t>5 тур</t>
  </si>
  <si>
    <t>6 тур</t>
  </si>
  <si>
    <t>7 тур</t>
  </si>
  <si>
    <t>8 тур</t>
  </si>
  <si>
    <t>[42]</t>
  </si>
  <si>
    <t>W61</t>
  </si>
  <si>
    <t>3 тур</t>
  </si>
  <si>
    <t>L29</t>
  </si>
  <si>
    <t>L54</t>
  </si>
  <si>
    <t>L1</t>
  </si>
  <si>
    <t>L59</t>
  </si>
  <si>
    <t>L2</t>
  </si>
  <si>
    <t>L30</t>
  </si>
  <si>
    <t>L3</t>
  </si>
  <si>
    <t>L4</t>
  </si>
  <si>
    <t>L41</t>
  </si>
  <si>
    <t>L31</t>
  </si>
  <si>
    <t>L5</t>
  </si>
  <si>
    <t>L6</t>
  </si>
  <si>
    <t>L32</t>
  </si>
  <si>
    <t>L7</t>
  </si>
  <si>
    <t>L8</t>
  </si>
  <si>
    <t>L42</t>
  </si>
  <si>
    <t>L25</t>
  </si>
  <si>
    <t>L53</t>
  </si>
  <si>
    <t>L9</t>
  </si>
  <si>
    <t>L10</t>
  </si>
  <si>
    <t>L26</t>
  </si>
  <si>
    <t>L11</t>
  </si>
  <si>
    <t>L12</t>
  </si>
  <si>
    <t>L43</t>
  </si>
  <si>
    <t>L27</t>
  </si>
  <si>
    <t>L13</t>
  </si>
  <si>
    <t>L14</t>
  </si>
  <si>
    <t>L28</t>
  </si>
  <si>
    <t>L15</t>
  </si>
  <si>
    <t>L16</t>
  </si>
  <si>
    <t>L44</t>
  </si>
  <si>
    <t>To W59</t>
  </si>
  <si>
    <t>Сітка переможців</t>
  </si>
  <si>
    <t>Сітка переможених</t>
  </si>
  <si>
    <t>Теніс настільний</t>
  </si>
  <si>
    <t>Шахи</t>
  </si>
  <si>
    <t>Гантбол</t>
  </si>
  <si>
    <t>Сума місць</t>
  </si>
  <si>
    <t>Загальне місце</t>
  </si>
  <si>
    <t>№ за жеребк</t>
  </si>
  <si>
    <t xml:space="preserve">Час на виконання 3 кидків: __ </t>
  </si>
  <si>
    <t xml:space="preserve">  30.09.2017</t>
  </si>
  <si>
    <t>Метання малого м`ячика</t>
  </si>
  <si>
    <t>1-ша</t>
  </si>
  <si>
    <t>2-га</t>
  </si>
  <si>
    <t>3-тя</t>
  </si>
  <si>
    <t>Результат по спробах, м</t>
  </si>
  <si>
    <t>Кращий рензультат, м</t>
  </si>
  <si>
    <t>Вид програми змагань: 7</t>
  </si>
  <si>
    <t>Вид програми змагань: 12</t>
  </si>
  <si>
    <t>Футбол (удари по воротах)</t>
  </si>
  <si>
    <r>
      <t xml:space="preserve">Вид програми змагань: 1     </t>
    </r>
    <r>
      <rPr>
        <sz val="18"/>
        <rFont val="Arial"/>
        <family val="2"/>
        <charset val="204"/>
      </rPr>
      <t>Стрільба кульова</t>
    </r>
  </si>
  <si>
    <t xml:space="preserve">  29.09.2017</t>
  </si>
  <si>
    <t>№ за жереб-
куванням</t>
  </si>
  <si>
    <t>Прізвище, ім`я,
по-батькові</t>
  </si>
  <si>
    <t>В. Пархоменко</t>
  </si>
  <si>
    <t>Головний суддя                 О. Отрошко</t>
  </si>
  <si>
    <t xml:space="preserve">стрибки в довжину з місця </t>
  </si>
  <si>
    <t>Забитий м`яч з відстані, м</t>
  </si>
  <si>
    <t>Дартс</t>
  </si>
  <si>
    <t>Вид програми змагань: 3</t>
  </si>
  <si>
    <t>Час на виконання 6 кидків за одну спробу: 1 хвилина</t>
  </si>
  <si>
    <t>Результат у  спробі, см</t>
  </si>
  <si>
    <t>Стрибок у довжину з місця</t>
  </si>
  <si>
    <t>Час на виконання 3 кидків стрибків: ___</t>
  </si>
  <si>
    <t>м. Київ, НУБіП України, ігрова зала</t>
  </si>
  <si>
    <t>Кращий результат</t>
  </si>
  <si>
    <t>Прізвище, ім`я, по-балькові</t>
  </si>
  <si>
    <t>Вид програми змагань: 4</t>
  </si>
  <si>
    <t>(Пробивають парами за "сіткою")</t>
  </si>
  <si>
    <r>
      <t xml:space="preserve">Вид програми змагань: 9  </t>
    </r>
    <r>
      <rPr>
        <sz val="16"/>
        <rFont val="Arial"/>
        <family val="2"/>
        <charset val="204"/>
      </rPr>
      <t xml:space="preserve"> Гандбол </t>
    </r>
    <r>
      <rPr>
        <sz val="14"/>
        <rFont val="Arial"/>
        <family val="2"/>
        <charset val="204"/>
      </rPr>
      <t>(пробиття 7-метрових штрафних)</t>
    </r>
  </si>
  <si>
    <t xml:space="preserve">Час на пробиття 5 штрафних кидків: __ </t>
  </si>
  <si>
    <r>
      <t xml:space="preserve">Вид програми змагань: 10     </t>
    </r>
    <r>
      <rPr>
        <sz val="18"/>
        <rFont val="Arial"/>
        <family val="2"/>
        <charset val="204"/>
      </rPr>
      <t>Волейбол</t>
    </r>
    <r>
      <rPr>
        <sz val="14"/>
        <rFont val="Arial"/>
        <family val="2"/>
        <charset val="204"/>
      </rPr>
      <t xml:space="preserve"> (виконання подач)</t>
    </r>
  </si>
  <si>
    <t xml:space="preserve">Час на виконання 10 подач: __ </t>
  </si>
  <si>
    <t>м. Київ, НУБіП України, відкритий ігровий майданчик</t>
  </si>
  <si>
    <t>Очки за кожну подачу</t>
  </si>
  <si>
    <t>баскетбол</t>
  </si>
  <si>
    <t>Вид програми змагань: 11</t>
  </si>
  <si>
    <t>Час на виконання 25 кидків: ___ хвилин</t>
  </si>
  <si>
    <r>
      <t xml:space="preserve">Вид програми змагань: 5  </t>
    </r>
    <r>
      <rPr>
        <sz val="16"/>
        <rFont val="Arial"/>
        <family val="2"/>
        <charset val="204"/>
      </rPr>
      <t xml:space="preserve"> Підтягування на перекладині</t>
    </r>
  </si>
  <si>
    <t>С.О. Вербицький</t>
  </si>
  <si>
    <t>В.С. Яічник</t>
  </si>
  <si>
    <t>_____</t>
  </si>
  <si>
    <t>С.В. Бурко</t>
  </si>
  <si>
    <t>Н.В. Крупко</t>
  </si>
  <si>
    <t>О.В. Хотенцева</t>
  </si>
  <si>
    <t>Кількість разів</t>
  </si>
  <si>
    <t>м. Київ, НУБіП України, навч.корп. №10, бібліотека</t>
  </si>
  <si>
    <r>
      <t xml:space="preserve">Вид програми змагань: 6          </t>
    </r>
    <r>
      <rPr>
        <sz val="16"/>
        <rFont val="Arial"/>
        <family val="2"/>
        <charset val="204"/>
      </rPr>
      <t xml:space="preserve"> Шахи</t>
    </r>
  </si>
  <si>
    <t>В.М. Прохніч</t>
  </si>
  <si>
    <r>
      <t xml:space="preserve">Вид програми змагань: 2     </t>
    </r>
    <r>
      <rPr>
        <sz val="16"/>
        <rFont val="Arial"/>
        <family val="2"/>
        <charset val="204"/>
      </rPr>
      <t xml:space="preserve"> Теніс настільний</t>
    </r>
  </si>
  <si>
    <t>П.О. Чирва</t>
  </si>
  <si>
    <t>м. Київ, НУБіП України, навч.корп. №9, ігрова зала</t>
  </si>
  <si>
    <t>В.П. Краснов</t>
  </si>
  <si>
    <t>Р.Г. Дубовік</t>
  </si>
  <si>
    <t xml:space="preserve"> 5-6 </t>
  </si>
  <si>
    <t xml:space="preserve"> 5-6</t>
  </si>
  <si>
    <t>Середнє місце</t>
  </si>
  <si>
    <t xml:space="preserve">Час на виконання 5 пострілів: __ </t>
  </si>
  <si>
    <t xml:space="preserve"> 7-10 </t>
  </si>
  <si>
    <t xml:space="preserve"> 12-13 </t>
  </si>
  <si>
    <t xml:space="preserve"> 15-16 </t>
  </si>
  <si>
    <t>18-19</t>
  </si>
  <si>
    <t xml:space="preserve"> 26-27</t>
  </si>
  <si>
    <t>Кількість набраних очок у  спробі</t>
  </si>
  <si>
    <t>Середнє 
місце</t>
  </si>
  <si>
    <t xml:space="preserve"> 4-6 </t>
  </si>
  <si>
    <t xml:space="preserve"> 8-9 </t>
  </si>
  <si>
    <t xml:space="preserve"> 11-12  </t>
  </si>
  <si>
    <t xml:space="preserve"> 14-15 </t>
  </si>
  <si>
    <t xml:space="preserve"> 16-17 </t>
  </si>
  <si>
    <t xml:space="preserve"> 18-19 </t>
  </si>
  <si>
    <t>21-23</t>
  </si>
  <si>
    <t xml:space="preserve"> 27-28 </t>
  </si>
  <si>
    <t>Г.Ю. Береза</t>
  </si>
  <si>
    <t>Результат по спробах, кг</t>
  </si>
  <si>
    <t>Вид програми змагань: 13</t>
  </si>
  <si>
    <t>Жим штанги лежачи</t>
  </si>
  <si>
    <t xml:space="preserve">    30.09.2017</t>
  </si>
  <si>
    <t>м. Київ, НУБіП України, навч. корп .№9, тренажерна зала</t>
  </si>
  <si>
    <t>Серед-
нє 
місце</t>
  </si>
  <si>
    <t xml:space="preserve"> 2-3 </t>
  </si>
  <si>
    <t xml:space="preserve"> 4-5 </t>
  </si>
  <si>
    <t xml:space="preserve"> 7-8 </t>
  </si>
  <si>
    <t xml:space="preserve"> 9-12 </t>
  </si>
  <si>
    <t xml:space="preserve"> 13-16 </t>
  </si>
  <si>
    <t xml:space="preserve"> 17-24 </t>
  </si>
  <si>
    <t xml:space="preserve"> 25-29 </t>
  </si>
  <si>
    <t xml:space="preserve"> 25-29</t>
  </si>
  <si>
    <t>Бова</t>
  </si>
  <si>
    <t>Махно</t>
  </si>
  <si>
    <t>Костенко</t>
  </si>
  <si>
    <t>Муравський</t>
  </si>
  <si>
    <t>Іщенко</t>
  </si>
  <si>
    <t>Спірочкін</t>
  </si>
  <si>
    <t>Миронець</t>
  </si>
  <si>
    <t>Гудзенко</t>
  </si>
  <si>
    <t>Бешун</t>
  </si>
  <si>
    <t>Іванченко</t>
  </si>
  <si>
    <t>Андрусик</t>
  </si>
  <si>
    <t>Коваленко</t>
  </si>
  <si>
    <t>Рябуха</t>
  </si>
  <si>
    <t>Магльований</t>
  </si>
  <si>
    <t>Калініченко</t>
  </si>
  <si>
    <t>Нечитайло</t>
  </si>
  <si>
    <t>Прокопенко</t>
  </si>
  <si>
    <t>Волошин</t>
  </si>
  <si>
    <t>Кваша</t>
  </si>
  <si>
    <t>Єрмоленко</t>
  </si>
  <si>
    <t>Музика</t>
  </si>
  <si>
    <t>Лендєл</t>
  </si>
  <si>
    <t>Новак</t>
  </si>
  <si>
    <t>Ковальов</t>
  </si>
  <si>
    <t>Тарасенко</t>
  </si>
  <si>
    <t>Вишневський</t>
  </si>
  <si>
    <t>Ружило</t>
  </si>
  <si>
    <t>Шмаргун</t>
  </si>
  <si>
    <t>Бортник</t>
  </si>
  <si>
    <t>2 місце</t>
  </si>
  <si>
    <t>1 місце</t>
  </si>
  <si>
    <t xml:space="preserve"> 17-24 місце</t>
  </si>
  <si>
    <t xml:space="preserve"> 5-6 місце</t>
  </si>
  <si>
    <t xml:space="preserve"> 25-29 місце</t>
  </si>
  <si>
    <t xml:space="preserve"> 13-16 місце</t>
  </si>
  <si>
    <t xml:space="preserve"> 7-8 місце</t>
  </si>
  <si>
    <t xml:space="preserve"> 9-12 місце</t>
  </si>
  <si>
    <t>3 місце</t>
  </si>
  <si>
    <t>4 місце</t>
  </si>
  <si>
    <t>1  місце</t>
  </si>
  <si>
    <t xml:space="preserve">  - </t>
  </si>
  <si>
    <t>2  місце</t>
  </si>
  <si>
    <t>3  місце</t>
  </si>
  <si>
    <t>4  місце</t>
  </si>
  <si>
    <t>5-6  місце</t>
  </si>
  <si>
    <t>7-8  місце</t>
  </si>
  <si>
    <t>9-12  місце</t>
  </si>
  <si>
    <t>13-16  місце</t>
  </si>
  <si>
    <t>17-22  місце</t>
  </si>
  <si>
    <t>23-27  місце</t>
  </si>
  <si>
    <t xml:space="preserve"> + </t>
  </si>
  <si>
    <t xml:space="preserve"> = </t>
  </si>
  <si>
    <t xml:space="preserve"> _ </t>
  </si>
  <si>
    <t xml:space="preserve"> 6-7 </t>
  </si>
  <si>
    <t xml:space="preserve"> 11-12 </t>
  </si>
  <si>
    <t xml:space="preserve"> 13-14 </t>
  </si>
  <si>
    <t xml:space="preserve"> 15-17 </t>
  </si>
  <si>
    <t xml:space="preserve"> 20-21 </t>
  </si>
  <si>
    <t xml:space="preserve"> 22-25 </t>
  </si>
  <si>
    <t xml:space="preserve"> 26-28 </t>
  </si>
  <si>
    <t xml:space="preserve"> 17-22 </t>
  </si>
  <si>
    <t xml:space="preserve"> 23-27 </t>
  </si>
  <si>
    <t>Час на одну партію: 10 хвилин</t>
  </si>
  <si>
    <t>м. Київ, НУБіП України, навчальний корп.№9, ігрова зала</t>
  </si>
  <si>
    <t>м. Київ, НУБіП України, навчальний корпус №9, тренажерна зала</t>
  </si>
  <si>
    <r>
      <t xml:space="preserve">Вид програми змагань: 8              </t>
    </r>
    <r>
      <rPr>
        <sz val="18"/>
        <rFont val="Arial"/>
        <family val="2"/>
        <charset val="204"/>
      </rPr>
      <t>Б і г    100  м</t>
    </r>
  </si>
  <si>
    <t>м. Київ, НУБіП України, стадіон</t>
  </si>
  <si>
    <t>Час,
сек.</t>
  </si>
  <si>
    <t>м. Київ, ТРЦ "Магелан"</t>
  </si>
  <si>
    <r>
      <t xml:space="preserve">Вид програми змагань: 14     </t>
    </r>
    <r>
      <rPr>
        <sz val="14"/>
        <rFont val="Arial"/>
        <family val="2"/>
        <charset val="204"/>
      </rPr>
      <t xml:space="preserve"> </t>
    </r>
  </si>
  <si>
    <t>Більярд</t>
  </si>
  <si>
    <t>Кількість очок за один фрейм</t>
  </si>
  <si>
    <t>м. Київ, Клуб Т2</t>
  </si>
  <si>
    <t xml:space="preserve">Час на одну гру (10 фрейиів): __ </t>
  </si>
  <si>
    <t>51.60</t>
  </si>
  <si>
    <t>50.10</t>
  </si>
  <si>
    <t>67.30</t>
  </si>
  <si>
    <t>49.20</t>
  </si>
  <si>
    <t>45.70</t>
  </si>
  <si>
    <t>32.20</t>
  </si>
  <si>
    <t>51.00</t>
  </si>
  <si>
    <t>55.05</t>
  </si>
  <si>
    <t>41.05</t>
  </si>
  <si>
    <t>47.70</t>
  </si>
  <si>
    <t>53.90</t>
  </si>
  <si>
    <t>36.00</t>
  </si>
  <si>
    <t>57.05</t>
  </si>
  <si>
    <t>47.30</t>
  </si>
  <si>
    <t>44.20</t>
  </si>
  <si>
    <t>51.65</t>
  </si>
  <si>
    <t>37.75</t>
  </si>
  <si>
    <t>46.15</t>
  </si>
  <si>
    <t>41.20</t>
  </si>
  <si>
    <t>43.50</t>
  </si>
  <si>
    <t>40.15</t>
  </si>
  <si>
    <t>31.00</t>
  </si>
  <si>
    <t>47.60</t>
  </si>
  <si>
    <t>44.30</t>
  </si>
  <si>
    <t>43.45</t>
  </si>
  <si>
    <t>3 - 4</t>
  </si>
  <si>
    <t>9 - 12</t>
  </si>
  <si>
    <t>13 - 16</t>
  </si>
  <si>
    <t>17 - 23</t>
  </si>
  <si>
    <t>24 - 25</t>
  </si>
  <si>
    <t>5 - 7</t>
  </si>
  <si>
    <t>9 - 10</t>
  </si>
  <si>
    <t>15 -16</t>
  </si>
  <si>
    <t>17 - 18</t>
  </si>
  <si>
    <t>24 - 26</t>
  </si>
  <si>
    <t>1 - 3</t>
  </si>
  <si>
    <t>4 - 7</t>
  </si>
  <si>
    <t>8 - 10</t>
  </si>
  <si>
    <t>11 - 17</t>
  </si>
  <si>
    <t>19 - 21</t>
  </si>
  <si>
    <t>22 - 24</t>
  </si>
  <si>
    <t xml:space="preserve"> 1-2 </t>
  </si>
  <si>
    <t>№
стола</t>
  </si>
  <si>
    <t>К-ть забитих  шарів в лузу з 6 точок</t>
  </si>
  <si>
    <t xml:space="preserve">Час на виконання по 5 ударів в лузу з 6 точок: __ </t>
  </si>
  <si>
    <t xml:space="preserve">Вид програми змагань: 15     </t>
  </si>
  <si>
    <t xml:space="preserve">Боулінг </t>
  </si>
  <si>
    <t>Серед-
нє
місце</t>
  </si>
  <si>
    <t xml:space="preserve"> 4-8 </t>
  </si>
  <si>
    <t xml:space="preserve"> 1-3 </t>
  </si>
  <si>
    <t xml:space="preserve"> 14-20 </t>
  </si>
  <si>
    <t xml:space="preserve"> 21-25 </t>
  </si>
  <si>
    <t xml:space="preserve"> 10-13 </t>
  </si>
  <si>
    <t xml:space="preserve"> 9-10 </t>
  </si>
  <si>
    <t>Д. Магльований</t>
  </si>
  <si>
    <t>м.Київ, НУБіП України</t>
  </si>
  <si>
    <t xml:space="preserve"> 10-12 </t>
  </si>
  <si>
    <t xml:space="preserve"> 16-19 </t>
  </si>
  <si>
    <t xml:space="preserve"> 21-22 </t>
  </si>
  <si>
    <t xml:space="preserve"> 24-25 </t>
  </si>
  <si>
    <t>м. Київ, НУБіП України, футбольне поле</t>
  </si>
  <si>
    <t xml:space="preserve"> 7-9 </t>
  </si>
  <si>
    <t>Кращий резуль-
тат</t>
  </si>
  <si>
    <t xml:space="preserve"> 10-11 </t>
  </si>
  <si>
    <t xml:space="preserve"> 12-15 </t>
  </si>
  <si>
    <t xml:space="preserve"> 19-20 </t>
  </si>
  <si>
    <t xml:space="preserve"> 16-18</t>
  </si>
  <si>
    <t>Серед-
нє місце</t>
  </si>
  <si>
    <r>
      <t xml:space="preserve">Місця </t>
    </r>
    <r>
      <rPr>
        <sz val="18"/>
        <color indexed="8"/>
        <rFont val="Arial"/>
        <family val="2"/>
        <charset val="204"/>
      </rPr>
      <t>(середня сума місць)</t>
    </r>
    <r>
      <rPr>
        <b/>
        <sz val="18"/>
        <color indexed="8"/>
        <rFont val="Arial"/>
        <family val="2"/>
        <charset val="204"/>
      </rPr>
      <t xml:space="preserve">
по видах програми змагань</t>
    </r>
  </si>
  <si>
    <t>№ 
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</si>
</sst>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1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Calibri"/>
      <family val="2"/>
      <charset val="204"/>
    </font>
    <font>
      <sz val="14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1"/>
      <name val="Arial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1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8"/>
      <color indexed="8"/>
      <name val="Arial"/>
      <family val="2"/>
      <charset val="204"/>
    </font>
    <font>
      <sz val="13"/>
      <color indexed="60"/>
      <name val="Arial"/>
      <family val="2"/>
      <charset val="204"/>
    </font>
    <font>
      <sz val="11"/>
      <color indexed="8"/>
      <name val="Arial"/>
      <family val="2"/>
    </font>
    <font>
      <sz val="6"/>
      <color indexed="55"/>
      <name val="Arial"/>
      <family val="2"/>
    </font>
    <font>
      <sz val="24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sz val="2"/>
      <color indexed="9"/>
      <name val="Arial"/>
      <family val="2"/>
    </font>
    <font>
      <sz val="20"/>
      <color indexed="8"/>
      <name val="Arial"/>
      <family val="2"/>
      <charset val="204"/>
    </font>
    <font>
      <sz val="28"/>
      <color indexed="8"/>
      <name val="Arial"/>
      <family val="2"/>
      <charset val="204"/>
    </font>
    <font>
      <b/>
      <sz val="48"/>
      <color indexed="8"/>
      <name val="Calibri"/>
      <family val="2"/>
      <charset val="204"/>
    </font>
    <font>
      <b/>
      <sz val="16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3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4"/>
      <color rgb="FFC00000"/>
      <name val="Calibri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sz val="14"/>
      <color theme="3" tint="0.39997558519241921"/>
      <name val="Arial"/>
      <family val="2"/>
      <charset val="204"/>
    </font>
    <font>
      <sz val="11"/>
      <color indexed="30"/>
      <name val="Arial"/>
      <family val="2"/>
      <charset val="204"/>
    </font>
    <font>
      <sz val="9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18"/>
      <name val="Arial"/>
      <family val="2"/>
      <charset val="204"/>
    </font>
    <font>
      <sz val="26"/>
      <color indexed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4" fillId="5" borderId="0" applyNumberFormat="0" applyBorder="0" applyAlignment="0" applyProtection="0"/>
    <xf numFmtId="0" fontId="1" fillId="0" borderId="0"/>
  </cellStyleXfs>
  <cellXfs count="4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right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/>
    <xf numFmtId="1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0" fontId="2" fillId="0" borderId="0" xfId="0" applyFont="1" applyAlignment="1">
      <alignment horizontal="center" vertical="center" textRotation="90"/>
    </xf>
    <xf numFmtId="0" fontId="3" fillId="0" borderId="1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6" fillId="0" borderId="7" xfId="0" applyFont="1" applyBorder="1" applyAlignment="1">
      <alignment horizontal="center" vertical="center" textRotation="90" wrapText="1"/>
    </xf>
    <xf numFmtId="0" fontId="8" fillId="0" borderId="7" xfId="2" applyFont="1" applyBorder="1" applyAlignment="1">
      <alignment horizontal="left" vertical="center" wrapText="1"/>
    </xf>
    <xf numFmtId="0" fontId="17" fillId="0" borderId="0" xfId="0" applyFont="1"/>
    <xf numFmtId="0" fontId="7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0" fontId="2" fillId="0" borderId="2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8" fillId="5" borderId="1" xfId="1" applyFont="1" applyBorder="1" applyAlignment="1">
      <alignment horizontal="center" vertical="center"/>
    </xf>
    <xf numFmtId="0" fontId="20" fillId="4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/>
    <xf numFmtId="0" fontId="21" fillId="0" borderId="0" xfId="0" applyFont="1" applyFill="1" applyAlignment="1">
      <alignment horizontal="center"/>
    </xf>
    <xf numFmtId="0" fontId="22" fillId="0" borderId="0" xfId="0" applyFont="1" applyFill="1" applyAlignment="1"/>
    <xf numFmtId="0" fontId="8" fillId="0" borderId="0" xfId="0" applyFont="1" applyAlignment="1">
      <alignment horizontal="center"/>
    </xf>
    <xf numFmtId="0" fontId="19" fillId="0" borderId="0" xfId="0" applyFont="1"/>
    <xf numFmtId="0" fontId="22" fillId="0" borderId="10" xfId="0" applyFont="1" applyFill="1" applyBorder="1" applyAlignment="1"/>
    <xf numFmtId="0" fontId="19" fillId="4" borderId="11" xfId="0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2" fillId="0" borderId="12" xfId="0" applyFont="1" applyBorder="1"/>
    <xf numFmtId="0" fontId="19" fillId="0" borderId="10" xfId="0" applyFont="1" applyFill="1" applyBorder="1" applyAlignment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4" borderId="13" xfId="0" applyFont="1" applyFill="1" applyBorder="1" applyAlignment="1"/>
    <xf numFmtId="0" fontId="19" fillId="0" borderId="0" xfId="0" applyFont="1" applyFill="1" applyBorder="1"/>
    <xf numFmtId="0" fontId="25" fillId="0" borderId="1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0" fillId="0" borderId="14" xfId="0" applyBorder="1"/>
    <xf numFmtId="0" fontId="0" fillId="0" borderId="10" xfId="0" applyBorder="1"/>
    <xf numFmtId="0" fontId="19" fillId="0" borderId="10" xfId="0" applyFont="1" applyFill="1" applyBorder="1"/>
    <xf numFmtId="0" fontId="19" fillId="0" borderId="0" xfId="0" applyFont="1" applyFill="1" applyBorder="1" applyAlignment="1"/>
    <xf numFmtId="0" fontId="19" fillId="0" borderId="15" xfId="0" applyFont="1" applyFill="1" applyBorder="1" applyAlignment="1"/>
    <xf numFmtId="0" fontId="19" fillId="0" borderId="0" xfId="0" applyFont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/>
    <xf numFmtId="0" fontId="27" fillId="0" borderId="0" xfId="0" applyFont="1" applyFill="1"/>
    <xf numFmtId="0" fontId="22" fillId="0" borderId="0" xfId="0" applyFont="1" applyFill="1" applyBorder="1" applyAlignment="1"/>
    <xf numFmtId="0" fontId="24" fillId="0" borderId="0" xfId="0" applyFont="1" applyFill="1" applyBorder="1" applyAlignment="1">
      <alignment horizontal="right"/>
    </xf>
    <xf numFmtId="0" fontId="0" fillId="0" borderId="12" xfId="0" applyBorder="1"/>
    <xf numFmtId="0" fontId="19" fillId="4" borderId="11" xfId="0" applyFont="1" applyFill="1" applyBorder="1" applyAlignment="1"/>
    <xf numFmtId="0" fontId="0" fillId="0" borderId="15" xfId="0" applyBorder="1"/>
    <xf numFmtId="0" fontId="19" fillId="0" borderId="17" xfId="0" applyFont="1" applyFill="1" applyBorder="1"/>
    <xf numFmtId="0" fontId="19" fillId="0" borderId="14" xfId="0" applyFont="1" applyFill="1" applyBorder="1"/>
    <xf numFmtId="0" fontId="19" fillId="0" borderId="15" xfId="0" applyFont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0" fillId="0" borderId="0" xfId="0" applyBorder="1"/>
    <xf numFmtId="0" fontId="19" fillId="0" borderId="0" xfId="0" applyFont="1" applyBorder="1"/>
    <xf numFmtId="0" fontId="19" fillId="0" borderId="10" xfId="0" applyFont="1" applyBorder="1"/>
    <xf numFmtId="0" fontId="0" fillId="0" borderId="17" xfId="0" applyBorder="1"/>
    <xf numFmtId="0" fontId="19" fillId="0" borderId="16" xfId="0" applyFont="1" applyBorder="1"/>
    <xf numFmtId="0" fontId="19" fillId="0" borderId="0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7" fillId="0" borderId="0" xfId="0" applyFont="1"/>
    <xf numFmtId="0" fontId="22" fillId="0" borderId="15" xfId="0" applyFont="1" applyBorder="1"/>
    <xf numFmtId="0" fontId="23" fillId="0" borderId="0" xfId="0" applyFont="1" applyAlignment="1">
      <alignment horizontal="right"/>
    </xf>
    <xf numFmtId="0" fontId="19" fillId="0" borderId="15" xfId="0" applyFont="1" applyBorder="1"/>
    <xf numFmtId="0" fontId="19" fillId="0" borderId="12" xfId="0" applyFont="1" applyBorder="1"/>
    <xf numFmtId="0" fontId="19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4" xfId="0" applyFont="1" applyBorder="1"/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right" vertical="center"/>
    </xf>
    <xf numFmtId="1" fontId="3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1" fontId="33" fillId="0" borderId="7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3" fillId="0" borderId="0" xfId="2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/>
    </xf>
    <xf numFmtId="16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7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0" fontId="37" fillId="0" borderId="10" xfId="2" applyFont="1" applyBorder="1" applyAlignment="1">
      <alignment horizontal="left" vertical="center" wrapText="1"/>
    </xf>
    <xf numFmtId="0" fontId="24" fillId="0" borderId="0" xfId="2" applyFont="1"/>
    <xf numFmtId="0" fontId="19" fillId="0" borderId="0" xfId="2" applyFont="1"/>
    <xf numFmtId="0" fontId="22" fillId="0" borderId="0" xfId="2" applyFont="1" applyFill="1" applyBorder="1" applyAlignment="1"/>
    <xf numFmtId="0" fontId="22" fillId="0" borderId="10" xfId="2" applyFont="1" applyFill="1" applyBorder="1" applyAlignment="1"/>
    <xf numFmtId="0" fontId="1" fillId="6" borderId="0" xfId="2" applyFill="1"/>
    <xf numFmtId="0" fontId="1" fillId="0" borderId="0" xfId="2"/>
    <xf numFmtId="0" fontId="22" fillId="0" borderId="0" xfId="2" applyFont="1" applyFill="1" applyAlignment="1"/>
    <xf numFmtId="0" fontId="38" fillId="0" borderId="0" xfId="2" applyFont="1"/>
    <xf numFmtId="0" fontId="37" fillId="0" borderId="2" xfId="2" applyFont="1" applyBorder="1" applyAlignment="1">
      <alignment horizontal="left" vertical="center" wrapText="1"/>
    </xf>
    <xf numFmtId="0" fontId="19" fillId="4" borderId="48" xfId="2" applyFont="1" applyFill="1" applyBorder="1" applyAlignment="1">
      <alignment horizontal="center"/>
    </xf>
    <xf numFmtId="0" fontId="39" fillId="0" borderId="0" xfId="2" applyFont="1"/>
    <xf numFmtId="0" fontId="22" fillId="0" borderId="12" xfId="2" applyFont="1" applyBorder="1"/>
    <xf numFmtId="0" fontId="37" fillId="0" borderId="19" xfId="2" applyFont="1" applyBorder="1" applyAlignment="1">
      <alignment horizontal="left" vertical="center" wrapText="1"/>
    </xf>
    <xf numFmtId="0" fontId="19" fillId="4" borderId="11" xfId="2" applyFont="1" applyFill="1" applyBorder="1" applyAlignment="1">
      <alignment horizontal="center"/>
    </xf>
    <xf numFmtId="0" fontId="19" fillId="0" borderId="0" xfId="2" applyFont="1" applyFill="1"/>
    <xf numFmtId="0" fontId="19" fillId="0" borderId="0" xfId="2" applyFont="1" applyFill="1" applyAlignment="1">
      <alignment horizontal="center"/>
    </xf>
    <xf numFmtId="0" fontId="19" fillId="4" borderId="49" xfId="2" applyFont="1" applyFill="1" applyBorder="1" applyAlignment="1"/>
    <xf numFmtId="0" fontId="19" fillId="0" borderId="0" xfId="2" applyFont="1" applyFill="1" applyBorder="1"/>
    <xf numFmtId="0" fontId="25" fillId="0" borderId="12" xfId="2" applyFont="1" applyFill="1" applyBorder="1" applyAlignment="1">
      <alignment horizontal="center"/>
    </xf>
    <xf numFmtId="0" fontId="1" fillId="0" borderId="14" xfId="2" applyBorder="1"/>
    <xf numFmtId="0" fontId="1" fillId="0" borderId="10" xfId="2" applyBorder="1"/>
    <xf numFmtId="0" fontId="19" fillId="0" borderId="0" xfId="2" applyFont="1" applyFill="1" applyBorder="1" applyAlignment="1"/>
    <xf numFmtId="0" fontId="19" fillId="0" borderId="15" xfId="2" applyFont="1" applyFill="1" applyBorder="1" applyAlignment="1"/>
    <xf numFmtId="0" fontId="19" fillId="0" borderId="0" xfId="2" applyFont="1" applyAlignment="1">
      <alignment horizontal="center"/>
    </xf>
    <xf numFmtId="0" fontId="19" fillId="4" borderId="13" xfId="2" applyFont="1" applyFill="1" applyBorder="1" applyAlignment="1"/>
    <xf numFmtId="0" fontId="19" fillId="0" borderId="15" xfId="2" applyFont="1" applyFill="1" applyBorder="1" applyAlignment="1">
      <alignment horizontal="center"/>
    </xf>
    <xf numFmtId="0" fontId="19" fillId="0" borderId="16" xfId="2" applyFont="1" applyFill="1" applyBorder="1" applyAlignment="1"/>
    <xf numFmtId="0" fontId="27" fillId="0" borderId="0" xfId="2" applyFont="1" applyFill="1"/>
    <xf numFmtId="0" fontId="24" fillId="0" borderId="0" xfId="2" applyFont="1" applyFill="1" applyBorder="1" applyAlignment="1">
      <alignment horizontal="right"/>
    </xf>
    <xf numFmtId="0" fontId="1" fillId="0" borderId="15" xfId="2" applyBorder="1"/>
    <xf numFmtId="0" fontId="19" fillId="0" borderId="10" xfId="2" applyFont="1" applyFill="1" applyBorder="1"/>
    <xf numFmtId="0" fontId="1" fillId="0" borderId="12" xfId="2" applyBorder="1"/>
    <xf numFmtId="0" fontId="19" fillId="4" borderId="11" xfId="2" applyFont="1" applyFill="1" applyBorder="1" applyAlignment="1"/>
    <xf numFmtId="0" fontId="19" fillId="0" borderId="17" xfId="2" applyFont="1" applyFill="1" applyBorder="1"/>
    <xf numFmtId="0" fontId="37" fillId="0" borderId="50" xfId="2" applyFont="1" applyBorder="1" applyAlignment="1">
      <alignment horizontal="left" vertical="center" wrapText="1"/>
    </xf>
    <xf numFmtId="0" fontId="19" fillId="0" borderId="15" xfId="2" applyFont="1" applyBorder="1" applyAlignment="1">
      <alignment horizontal="center"/>
    </xf>
    <xf numFmtId="0" fontId="25" fillId="0" borderId="15" xfId="2" applyFont="1" applyFill="1" applyBorder="1" applyAlignment="1">
      <alignment horizontal="center"/>
    </xf>
    <xf numFmtId="0" fontId="1" fillId="0" borderId="0" xfId="2" applyBorder="1"/>
    <xf numFmtId="0" fontId="19" fillId="0" borderId="0" xfId="2" applyFont="1" applyBorder="1"/>
    <xf numFmtId="0" fontId="19" fillId="0" borderId="10" xfId="2" applyFont="1" applyBorder="1"/>
    <xf numFmtId="0" fontId="1" fillId="0" borderId="17" xfId="2" applyBorder="1"/>
    <xf numFmtId="0" fontId="40" fillId="0" borderId="0" xfId="2" applyFont="1" applyAlignment="1">
      <alignment horizontal="center"/>
    </xf>
    <xf numFmtId="0" fontId="26" fillId="0" borderId="0" xfId="2" applyFont="1" applyFill="1" applyBorder="1" applyAlignment="1">
      <alignment horizontal="right"/>
    </xf>
    <xf numFmtId="0" fontId="19" fillId="0" borderId="14" xfId="2" applyFont="1" applyFill="1" applyBorder="1"/>
    <xf numFmtId="0" fontId="19" fillId="0" borderId="0" xfId="2" applyFont="1" applyFill="1" applyBorder="1" applyAlignment="1">
      <alignment horizontal="center"/>
    </xf>
    <xf numFmtId="0" fontId="19" fillId="4" borderId="49" xfId="2" applyFont="1" applyFill="1" applyBorder="1" applyAlignment="1">
      <alignment horizontal="center"/>
    </xf>
    <xf numFmtId="0" fontId="19" fillId="0" borderId="0" xfId="2" applyFont="1" applyAlignment="1">
      <alignment horizontal="right"/>
    </xf>
    <xf numFmtId="0" fontId="19" fillId="0" borderId="14" xfId="2" applyFont="1" applyBorder="1"/>
    <xf numFmtId="0" fontId="25" fillId="0" borderId="0" xfId="2" applyFont="1" applyFill="1" applyBorder="1" applyAlignment="1">
      <alignment horizontal="center"/>
    </xf>
    <xf numFmtId="0" fontId="19" fillId="0" borderId="0" xfId="2" applyFont="1" applyFill="1" applyBorder="1" applyAlignment="1">
      <alignment horizontal="right"/>
    </xf>
    <xf numFmtId="0" fontId="8" fillId="0" borderId="0" xfId="2" applyFont="1" applyAlignment="1">
      <alignment horizontal="center"/>
    </xf>
    <xf numFmtId="0" fontId="21" fillId="0" borderId="0" xfId="2" applyFont="1" applyFill="1" applyAlignment="1">
      <alignment horizontal="left"/>
    </xf>
    <xf numFmtId="0" fontId="27" fillId="0" borderId="0" xfId="2" applyFont="1"/>
    <xf numFmtId="0" fontId="23" fillId="0" borderId="0" xfId="2" applyFont="1"/>
    <xf numFmtId="0" fontId="37" fillId="0" borderId="4" xfId="2" applyFont="1" applyBorder="1" applyAlignment="1">
      <alignment horizontal="left" vertical="center" wrapText="1"/>
    </xf>
    <xf numFmtId="0" fontId="22" fillId="0" borderId="15" xfId="2" applyFont="1" applyBorder="1"/>
    <xf numFmtId="0" fontId="23" fillId="0" borderId="0" xfId="2" applyFont="1" applyAlignment="1">
      <alignment horizontal="right"/>
    </xf>
    <xf numFmtId="0" fontId="19" fillId="0" borderId="15" xfId="2" applyFont="1" applyBorder="1"/>
    <xf numFmtId="0" fontId="19" fillId="0" borderId="12" xfId="2" applyFont="1" applyBorder="1"/>
    <xf numFmtId="0" fontId="19" fillId="0" borderId="12" xfId="2" applyFont="1" applyFill="1" applyBorder="1" applyAlignment="1">
      <alignment horizontal="center"/>
    </xf>
    <xf numFmtId="0" fontId="19" fillId="0" borderId="16" xfId="2" applyFont="1" applyBorder="1" applyAlignment="1">
      <alignment horizontal="center"/>
    </xf>
    <xf numFmtId="0" fontId="19" fillId="0" borderId="10" xfId="2" applyFont="1" applyFill="1" applyBorder="1" applyAlignment="1"/>
    <xf numFmtId="0" fontId="8" fillId="0" borderId="0" xfId="0" applyFont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1" fontId="1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14" fillId="0" borderId="0" xfId="0" applyFont="1" applyAlignment="1">
      <alignment horizontal="center" vertical="center"/>
    </xf>
    <xf numFmtId="164" fontId="14" fillId="7" borderId="24" xfId="0" applyNumberFormat="1" applyFont="1" applyFill="1" applyBorder="1" applyAlignment="1">
      <alignment horizontal="center" vertical="center" wrapText="1"/>
    </xf>
    <xf numFmtId="0" fontId="14" fillId="7" borderId="51" xfId="0" applyFont="1" applyFill="1" applyBorder="1" applyAlignment="1">
      <alignment horizontal="center" vertical="center" wrapText="1"/>
    </xf>
    <xf numFmtId="164" fontId="15" fillId="7" borderId="8" xfId="0" applyNumberFormat="1" applyFont="1" applyFill="1" applyBorder="1" applyAlignment="1">
      <alignment horizontal="center" vertical="center"/>
    </xf>
    <xf numFmtId="164" fontId="15" fillId="7" borderId="1" xfId="0" applyNumberFormat="1" applyFont="1" applyFill="1" applyBorder="1" applyAlignment="1">
      <alignment horizontal="center" vertical="center"/>
    </xf>
    <xf numFmtId="164" fontId="15" fillId="7" borderId="7" xfId="0" applyNumberFormat="1" applyFont="1" applyFill="1" applyBorder="1" applyAlignment="1">
      <alignment horizontal="center" vertical="center"/>
    </xf>
    <xf numFmtId="164" fontId="14" fillId="7" borderId="19" xfId="0" applyNumberFormat="1" applyFont="1" applyFill="1" applyBorder="1" applyAlignment="1">
      <alignment horizontal="center" vertical="center" wrapText="1"/>
    </xf>
    <xf numFmtId="164" fontId="14" fillId="7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" fontId="14" fillId="7" borderId="1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" fontId="15" fillId="7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" fontId="2" fillId="7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1" fontId="44" fillId="0" borderId="1" xfId="0" applyNumberFormat="1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1" fontId="45" fillId="0" borderId="1" xfId="0" applyNumberFormat="1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textRotation="90" wrapText="1"/>
    </xf>
    <xf numFmtId="0" fontId="46" fillId="0" borderId="3" xfId="0" applyFont="1" applyBorder="1" applyAlignment="1">
      <alignment horizontal="center" vertical="center" textRotation="90" wrapText="1"/>
    </xf>
    <xf numFmtId="0" fontId="47" fillId="0" borderId="1" xfId="2" applyFont="1" applyBorder="1" applyAlignment="1">
      <alignment horizontal="center" vertical="center" wrapText="1"/>
    </xf>
    <xf numFmtId="1" fontId="32" fillId="7" borderId="34" xfId="0" applyNumberFormat="1" applyFont="1" applyFill="1" applyBorder="1" applyAlignment="1">
      <alignment horizontal="center" vertical="center"/>
    </xf>
    <xf numFmtId="1" fontId="14" fillId="7" borderId="24" xfId="0" applyNumberFormat="1" applyFont="1" applyFill="1" applyBorder="1" applyAlignment="1">
      <alignment horizontal="center" vertical="center" wrapText="1"/>
    </xf>
    <xf numFmtId="1" fontId="14" fillId="7" borderId="19" xfId="0" applyNumberFormat="1" applyFont="1" applyFill="1" applyBorder="1" applyAlignment="1">
      <alignment horizontal="center" vertical="center" wrapText="1"/>
    </xf>
    <xf numFmtId="1" fontId="14" fillId="7" borderId="8" xfId="0" applyNumberFormat="1" applyFont="1" applyFill="1" applyBorder="1" applyAlignment="1">
      <alignment horizontal="center" vertical="center" wrapText="1"/>
    </xf>
    <xf numFmtId="0" fontId="14" fillId="7" borderId="46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164" fontId="14" fillId="7" borderId="52" xfId="0" applyNumberFormat="1" applyFont="1" applyFill="1" applyBorder="1" applyAlignment="1">
      <alignment horizontal="center" vertical="center" wrapText="1"/>
    </xf>
    <xf numFmtId="1" fontId="14" fillId="7" borderId="7" xfId="0" applyNumberFormat="1" applyFont="1" applyFill="1" applyBorder="1" applyAlignment="1">
      <alignment horizontal="center" vertical="center" wrapText="1"/>
    </xf>
    <xf numFmtId="164" fontId="14" fillId="7" borderId="7" xfId="0" applyNumberFormat="1" applyFont="1" applyFill="1" applyBorder="1" applyAlignment="1">
      <alignment horizontal="center" vertical="center" wrapText="1"/>
    </xf>
    <xf numFmtId="1" fontId="15" fillId="7" borderId="52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7" borderId="54" xfId="2" applyFont="1" applyFill="1" applyBorder="1" applyAlignment="1">
      <alignment horizontal="center" vertical="center" wrapText="1"/>
    </xf>
    <xf numFmtId="0" fontId="14" fillId="7" borderId="53" xfId="2" applyFont="1" applyFill="1" applyBorder="1" applyAlignment="1">
      <alignment horizontal="left" vertical="center" wrapText="1"/>
    </xf>
    <xf numFmtId="0" fontId="14" fillId="7" borderId="34" xfId="2" applyFont="1" applyFill="1" applyBorder="1" applyAlignment="1">
      <alignment horizontal="left" vertical="center" wrapText="1"/>
    </xf>
    <xf numFmtId="1" fontId="14" fillId="7" borderId="21" xfId="0" applyNumberFormat="1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textRotation="90" wrapText="1"/>
    </xf>
    <xf numFmtId="0" fontId="32" fillId="0" borderId="35" xfId="0" applyFont="1" applyBorder="1" applyAlignment="1">
      <alignment horizontal="center" vertical="center" textRotation="90" wrapText="1"/>
    </xf>
    <xf numFmtId="0" fontId="32" fillId="0" borderId="3" xfId="0" applyFont="1" applyBorder="1" applyAlignment="1">
      <alignment horizontal="center" vertical="center" textRotation="90" wrapText="1"/>
    </xf>
    <xf numFmtId="0" fontId="32" fillId="0" borderId="1" xfId="0" applyFont="1" applyBorder="1" applyAlignment="1">
      <alignment horizontal="center" vertical="center" textRotation="90" wrapText="1"/>
    </xf>
    <xf numFmtId="0" fontId="32" fillId="0" borderId="7" xfId="0" applyFont="1" applyBorder="1" applyAlignment="1">
      <alignment horizontal="center" vertical="center" textRotation="90" wrapText="1"/>
    </xf>
    <xf numFmtId="0" fontId="32" fillId="0" borderId="9" xfId="0" applyFont="1" applyBorder="1" applyAlignment="1">
      <alignment horizontal="center" vertical="center" textRotation="90" wrapText="1"/>
    </xf>
    <xf numFmtId="164" fontId="17" fillId="7" borderId="33" xfId="0" applyNumberFormat="1" applyFont="1" applyFill="1" applyBorder="1" applyAlignment="1">
      <alignment horizontal="center" vertical="center"/>
    </xf>
    <xf numFmtId="1" fontId="14" fillId="8" borderId="19" xfId="0" applyNumberFormat="1" applyFont="1" applyFill="1" applyBorder="1" applyAlignment="1">
      <alignment horizontal="center" vertical="center" wrapText="1"/>
    </xf>
    <xf numFmtId="1" fontId="14" fillId="8" borderId="7" xfId="0" applyNumberFormat="1" applyFont="1" applyFill="1" applyBorder="1" applyAlignment="1">
      <alignment horizontal="center" vertical="center" wrapText="1"/>
    </xf>
    <xf numFmtId="1" fontId="14" fillId="8" borderId="8" xfId="0" applyNumberFormat="1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51" xfId="0" applyFont="1" applyFill="1" applyBorder="1" applyAlignment="1">
      <alignment horizontal="center" vertical="center" wrapText="1"/>
    </xf>
    <xf numFmtId="1" fontId="14" fillId="8" borderId="1" xfId="0" applyNumberFormat="1" applyFont="1" applyFill="1" applyBorder="1" applyAlignment="1">
      <alignment horizontal="center" vertical="center" wrapText="1"/>
    </xf>
    <xf numFmtId="1" fontId="15" fillId="8" borderId="8" xfId="0" applyNumberFormat="1" applyFont="1" applyFill="1" applyBorder="1" applyAlignment="1">
      <alignment horizontal="center" vertical="center"/>
    </xf>
    <xf numFmtId="1" fontId="15" fillId="8" borderId="7" xfId="0" applyNumberFormat="1" applyFont="1" applyFill="1" applyBorder="1" applyAlignment="1">
      <alignment horizontal="center" vertical="center"/>
    </xf>
    <xf numFmtId="164" fontId="14" fillId="7" borderId="8" xfId="0" applyNumberFormat="1" applyFont="1" applyFill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/>
    </xf>
    <xf numFmtId="164" fontId="15" fillId="8" borderId="7" xfId="0" applyNumberFormat="1" applyFont="1" applyFill="1" applyBorder="1" applyAlignment="1">
      <alignment horizontal="center" vertical="center"/>
    </xf>
    <xf numFmtId="1" fontId="14" fillId="9" borderId="19" xfId="0" applyNumberFormat="1" applyFont="1" applyFill="1" applyBorder="1" applyAlignment="1">
      <alignment horizontal="center" vertical="center" wrapText="1"/>
    </xf>
    <xf numFmtId="1" fontId="14" fillId="9" borderId="7" xfId="0" applyNumberFormat="1" applyFont="1" applyFill="1" applyBorder="1" applyAlignment="1">
      <alignment horizontal="center" vertical="center" wrapText="1"/>
    </xf>
    <xf numFmtId="1" fontId="14" fillId="9" borderId="8" xfId="0" applyNumberFormat="1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1" fontId="14" fillId="9" borderId="1" xfId="0" applyNumberFormat="1" applyFont="1" applyFill="1" applyBorder="1" applyAlignment="1">
      <alignment horizontal="center" vertical="center" wrapText="1"/>
    </xf>
    <xf numFmtId="164" fontId="15" fillId="9" borderId="7" xfId="0" applyNumberFormat="1" applyFont="1" applyFill="1" applyBorder="1" applyAlignment="1">
      <alignment horizontal="center" vertical="center"/>
    </xf>
    <xf numFmtId="1" fontId="14" fillId="10" borderId="19" xfId="0" applyNumberFormat="1" applyFont="1" applyFill="1" applyBorder="1" applyAlignment="1">
      <alignment horizontal="center" vertical="center" wrapText="1"/>
    </xf>
    <xf numFmtId="1" fontId="14" fillId="10" borderId="7" xfId="0" applyNumberFormat="1" applyFont="1" applyFill="1" applyBorder="1" applyAlignment="1">
      <alignment horizontal="center" vertical="center" wrapText="1"/>
    </xf>
    <xf numFmtId="1" fontId="14" fillId="10" borderId="8" xfId="0" applyNumberFormat="1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1" fontId="14" fillId="10" borderId="1" xfId="0" applyNumberFormat="1" applyFont="1" applyFill="1" applyBorder="1" applyAlignment="1">
      <alignment horizontal="center" vertical="center" wrapText="1"/>
    </xf>
    <xf numFmtId="164" fontId="15" fillId="10" borderId="7" xfId="0" applyNumberFormat="1" applyFont="1" applyFill="1" applyBorder="1" applyAlignment="1">
      <alignment horizontal="center" vertical="center"/>
    </xf>
    <xf numFmtId="1" fontId="15" fillId="10" borderId="7" xfId="0" applyNumberFormat="1" applyFont="1" applyFill="1" applyBorder="1" applyAlignment="1">
      <alignment horizontal="center" vertical="center"/>
    </xf>
    <xf numFmtId="1" fontId="17" fillId="7" borderId="33" xfId="0" applyNumberFormat="1" applyFont="1" applyFill="1" applyBorder="1" applyAlignment="1">
      <alignment horizontal="center" vertical="center"/>
    </xf>
    <xf numFmtId="1" fontId="31" fillId="7" borderId="8" xfId="0" applyNumberFormat="1" applyFont="1" applyFill="1" applyBorder="1" applyAlignment="1">
      <alignment horizontal="center" vertical="center" textRotation="90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/>
    <xf numFmtId="164" fontId="14" fillId="9" borderId="8" xfId="0" applyNumberFormat="1" applyFont="1" applyFill="1" applyBorder="1" applyAlignment="1">
      <alignment horizontal="center" vertical="center" wrapText="1"/>
    </xf>
    <xf numFmtId="164" fontId="49" fillId="7" borderId="3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textRotation="90" wrapText="1"/>
    </xf>
    <xf numFmtId="1" fontId="12" fillId="0" borderId="5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textRotation="90" wrapText="1"/>
    </xf>
    <xf numFmtId="1" fontId="8" fillId="0" borderId="5" xfId="0" applyNumberFormat="1" applyFont="1" applyBorder="1" applyAlignment="1">
      <alignment horizontal="center" vertical="center" textRotation="90" wrapText="1"/>
    </xf>
    <xf numFmtId="14" fontId="8" fillId="0" borderId="0" xfId="0" applyNumberFormat="1" applyFont="1" applyBorder="1" applyAlignment="1">
      <alignment horizontal="right" vertical="center"/>
    </xf>
    <xf numFmtId="1" fontId="36" fillId="0" borderId="6" xfId="0" applyNumberFormat="1" applyFont="1" applyBorder="1" applyAlignment="1">
      <alignment horizontal="center" vertical="center" wrapText="1"/>
    </xf>
    <xf numFmtId="1" fontId="36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 textRotation="90" wrapText="1"/>
    </xf>
    <xf numFmtId="1" fontId="3" fillId="0" borderId="5" xfId="0" applyNumberFormat="1" applyFont="1" applyBorder="1" applyAlignment="1">
      <alignment horizontal="center" vertical="center" textRotation="90" wrapText="1"/>
    </xf>
    <xf numFmtId="1" fontId="3" fillId="0" borderId="38" xfId="0" applyNumberFormat="1" applyFont="1" applyBorder="1" applyAlignment="1">
      <alignment horizontal="center" vertical="center" wrapText="1"/>
    </xf>
    <xf numFmtId="1" fontId="12" fillId="0" borderId="38" xfId="0" applyNumberFormat="1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1" fillId="0" borderId="41" xfId="2" applyFont="1" applyBorder="1" applyAlignment="1">
      <alignment horizontal="center" vertical="center" wrapText="1"/>
    </xf>
    <xf numFmtId="0" fontId="31" fillId="0" borderId="37" xfId="2" applyFont="1" applyBorder="1" applyAlignment="1">
      <alignment horizontal="center" vertical="center" wrapText="1"/>
    </xf>
    <xf numFmtId="0" fontId="31" fillId="0" borderId="28" xfId="2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textRotation="90"/>
    </xf>
    <xf numFmtId="0" fontId="48" fillId="0" borderId="15" xfId="0" applyFont="1" applyBorder="1" applyAlignment="1">
      <alignment horizontal="center" vertical="center" textRotation="90"/>
    </xf>
    <xf numFmtId="0" fontId="48" fillId="0" borderId="42" xfId="0" applyFont="1" applyBorder="1" applyAlignment="1">
      <alignment horizontal="center" vertical="center" textRotation="90"/>
    </xf>
    <xf numFmtId="0" fontId="48" fillId="0" borderId="43" xfId="0" applyFont="1" applyBorder="1" applyAlignment="1">
      <alignment horizontal="center" vertical="center" textRotation="90"/>
    </xf>
    <xf numFmtId="0" fontId="48" fillId="0" borderId="44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 wrapText="1"/>
    </xf>
    <xf numFmtId="0" fontId="8" fillId="0" borderId="37" xfId="2" applyFont="1" applyBorder="1" applyAlignment="1">
      <alignment horizontal="center" vertical="center" wrapText="1"/>
    </xf>
    <xf numFmtId="0" fontId="8" fillId="0" borderId="32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38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3">
    <cellStyle name="Звичайний" xfId="0" builtinId="0"/>
    <cellStyle name="Нейтральний" xfId="1" builtinId="28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B$128" lockText="1" noThreeD="1"/>
</file>

<file path=xl/ctrlProps/ctrlProp2.xml><?xml version="1.0" encoding="utf-8"?>
<formControlPr xmlns="http://schemas.microsoft.com/office/spreadsheetml/2009/9/main" objectType="CheckBox" checked="Checked" fmlaLink="$B$129" lockText="1" noThreeD="1"/>
</file>

<file path=xl/ctrlProps/ctrlProp3.xml><?xml version="1.0" encoding="utf-8"?>
<formControlPr xmlns="http://schemas.microsoft.com/office/spreadsheetml/2009/9/main" objectType="CheckBox" checked="Checked" fmlaLink="$B$128" lockText="1" noThreeD="1"/>
</file>

<file path=xl/ctrlProps/ctrlProp4.xml><?xml version="1.0" encoding="utf-8"?>
<formControlPr xmlns="http://schemas.microsoft.com/office/spreadsheetml/2009/9/main" objectType="CheckBox" checked="Checked" fmlaLink="$B$129" lockText="1" noThreeD="1"/>
</file>

<file path=xl/ctrlProps/ctrlProp5.xml><?xml version="1.0" encoding="utf-8"?>
<formControlPr xmlns="http://schemas.microsoft.com/office/spreadsheetml/2009/9/main" objectType="CheckBox" checked="Checked" fmlaLink="$B$128" lockText="1" noThreeD="1"/>
</file>

<file path=xl/ctrlProps/ctrlProp6.xml><?xml version="1.0" encoding="utf-8"?>
<formControlPr xmlns="http://schemas.microsoft.com/office/spreadsheetml/2009/9/main" objectType="CheckBox" checked="Checked" fmlaLink="$B$12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364465</xdr:colOff>
      <xdr:row>8</xdr:row>
      <xdr:rowOff>196288</xdr:rowOff>
    </xdr:from>
    <xdr:to>
      <xdr:col>18</xdr:col>
      <xdr:colOff>152951</xdr:colOff>
      <xdr:row>20</xdr:row>
      <xdr:rowOff>2987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6050" y="3160468"/>
          <a:ext cx="3232709" cy="324033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127</xdr:row>
          <xdr:rowOff>95250</xdr:rowOff>
        </xdr:from>
        <xdr:to>
          <xdr:col>1</xdr:col>
          <xdr:colOff>609600</xdr:colOff>
          <xdr:row>128</xdr:row>
          <xdr:rowOff>133350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uk-U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Show Game Numbers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128</xdr:row>
          <xdr:rowOff>0</xdr:rowOff>
        </xdr:from>
        <xdr:to>
          <xdr:col>1</xdr:col>
          <xdr:colOff>609600</xdr:colOff>
          <xdr:row>129</xdr:row>
          <xdr:rowOff>47625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uk-U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Show Seed Numbers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15</xdr:col>
      <xdr:colOff>366370</xdr:colOff>
      <xdr:row>8</xdr:row>
      <xdr:rowOff>203908</xdr:rowOff>
    </xdr:from>
    <xdr:to>
      <xdr:col>18</xdr:col>
      <xdr:colOff>154839</xdr:colOff>
      <xdr:row>17</xdr:row>
      <xdr:rowOff>111688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8430" y="3137608"/>
          <a:ext cx="3225089" cy="3272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127</xdr:row>
          <xdr:rowOff>95250</xdr:rowOff>
        </xdr:from>
        <xdr:to>
          <xdr:col>1</xdr:col>
          <xdr:colOff>609600</xdr:colOff>
          <xdr:row>128</xdr:row>
          <xdr:rowOff>133350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uk-U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Show Game Numbers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128</xdr:row>
          <xdr:rowOff>0</xdr:rowOff>
        </xdr:from>
        <xdr:to>
          <xdr:col>1</xdr:col>
          <xdr:colOff>609600</xdr:colOff>
          <xdr:row>129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uk-U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Show Seed Numbers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15</xdr:col>
      <xdr:colOff>243840</xdr:colOff>
      <xdr:row>7</xdr:row>
      <xdr:rowOff>175260</xdr:rowOff>
    </xdr:from>
    <xdr:to>
      <xdr:col>17</xdr:col>
      <xdr:colOff>1165860</xdr:colOff>
      <xdr:row>18</xdr:row>
      <xdr:rowOff>179416</xdr:rowOff>
    </xdr:to>
    <xdr:pic>
      <xdr:nvPicPr>
        <xdr:cNvPr id="5160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900" y="2834640"/>
          <a:ext cx="2773680" cy="2948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42</xdr:row>
          <xdr:rowOff>28575</xdr:rowOff>
        </xdr:from>
        <xdr:to>
          <xdr:col>1</xdr:col>
          <xdr:colOff>9525</xdr:colOff>
          <xdr:row>42</xdr:row>
          <xdr:rowOff>104775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uk-U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Show Game Numbers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42</xdr:row>
          <xdr:rowOff>57150</xdr:rowOff>
        </xdr:from>
        <xdr:to>
          <xdr:col>1</xdr:col>
          <xdr:colOff>9525</xdr:colOff>
          <xdr:row>42</xdr:row>
          <xdr:rowOff>161925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uk-U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Show Seed Numbers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15</xdr:col>
      <xdr:colOff>0</xdr:colOff>
      <xdr:row>5</xdr:row>
      <xdr:rowOff>30480</xdr:rowOff>
    </xdr:from>
    <xdr:to>
      <xdr:col>19</xdr:col>
      <xdr:colOff>579120</xdr:colOff>
      <xdr:row>28</xdr:row>
      <xdr:rowOff>30480</xdr:rowOff>
    </xdr:to>
    <xdr:pic>
      <xdr:nvPicPr>
        <xdr:cNvPr id="6184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2060" y="2270760"/>
          <a:ext cx="4381500" cy="535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55" zoomScaleNormal="55" workbookViewId="0">
      <selection activeCell="A9" sqref="A9"/>
    </sheetView>
  </sheetViews>
  <sheetFormatPr defaultRowHeight="15" x14ac:dyDescent="0.25"/>
  <cols>
    <col min="1" max="2" width="4.7109375" customWidth="1"/>
    <col min="3" max="3" width="48.5703125" customWidth="1"/>
    <col min="4" max="6" width="6" customWidth="1"/>
    <col min="7" max="7" width="13.85546875" customWidth="1"/>
    <col min="8" max="8" width="6.7109375" customWidth="1"/>
  </cols>
  <sheetData>
    <row r="1" spans="1:20" s="4" customFormat="1" ht="20.45" customHeight="1" x14ac:dyDescent="0.25">
      <c r="A1" s="365" t="s">
        <v>62</v>
      </c>
      <c r="B1" s="365"/>
      <c r="C1" s="365"/>
      <c r="D1" s="365"/>
      <c r="E1" s="365"/>
      <c r="F1" s="365"/>
      <c r="G1" s="365"/>
      <c r="H1" s="365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4" customFormat="1" ht="20.45" customHeight="1" x14ac:dyDescent="0.25">
      <c r="A2" s="365" t="s">
        <v>38</v>
      </c>
      <c r="B2" s="365"/>
      <c r="C2" s="365"/>
      <c r="D2" s="365"/>
      <c r="E2" s="365"/>
      <c r="F2" s="365"/>
      <c r="G2" s="365"/>
      <c r="H2" s="365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52" customFormat="1" ht="20.25" x14ac:dyDescent="0.25">
      <c r="A3" s="14" t="s">
        <v>197</v>
      </c>
      <c r="B3" s="14"/>
      <c r="C3" s="15"/>
      <c r="D3" s="54" t="s">
        <v>191</v>
      </c>
      <c r="F3" s="53"/>
      <c r="G3" s="16"/>
      <c r="H3" s="15"/>
    </row>
    <row r="4" spans="1:20" s="52" customFormat="1" ht="18" x14ac:dyDescent="0.25">
      <c r="A4" s="366" t="s">
        <v>31</v>
      </c>
      <c r="B4" s="366"/>
      <c r="C4" s="366"/>
      <c r="D4" s="366"/>
      <c r="E4" s="366"/>
      <c r="F4" s="366"/>
      <c r="G4" s="366"/>
      <c r="H4" s="366"/>
    </row>
    <row r="5" spans="1:20" ht="18" x14ac:dyDescent="0.25">
      <c r="A5" s="18" t="s">
        <v>189</v>
      </c>
      <c r="B5" s="18"/>
      <c r="C5" s="17"/>
      <c r="D5" s="17"/>
      <c r="E5" s="17"/>
      <c r="F5" s="17"/>
      <c r="G5" s="17"/>
      <c r="H5" s="162" t="s">
        <v>190</v>
      </c>
    </row>
    <row r="6" spans="1:20" ht="18" x14ac:dyDescent="0.25">
      <c r="A6" s="18"/>
      <c r="B6" s="18"/>
      <c r="C6" s="17"/>
      <c r="D6" s="17"/>
      <c r="E6" s="17"/>
      <c r="F6" s="17"/>
      <c r="G6" s="17"/>
      <c r="H6" s="64" t="s">
        <v>48</v>
      </c>
    </row>
    <row r="7" spans="1:20" ht="30" customHeight="1" x14ac:dyDescent="0.25">
      <c r="A7" s="367" t="s">
        <v>27</v>
      </c>
      <c r="B7" s="375" t="s">
        <v>188</v>
      </c>
      <c r="C7" s="369" t="s">
        <v>216</v>
      </c>
      <c r="D7" s="371" t="s">
        <v>195</v>
      </c>
      <c r="E7" s="372"/>
      <c r="F7" s="372"/>
      <c r="G7" s="373" t="s">
        <v>196</v>
      </c>
      <c r="H7" s="367" t="s">
        <v>60</v>
      </c>
    </row>
    <row r="8" spans="1:20" ht="32.450000000000003" customHeight="1" x14ac:dyDescent="0.25">
      <c r="A8" s="368"/>
      <c r="B8" s="376"/>
      <c r="C8" s="370"/>
      <c r="D8" s="298" t="s">
        <v>192</v>
      </c>
      <c r="E8" s="300" t="s">
        <v>193</v>
      </c>
      <c r="F8" s="300" t="s">
        <v>194</v>
      </c>
      <c r="G8" s="374"/>
      <c r="H8" s="368"/>
    </row>
    <row r="9" spans="1:20" ht="18" x14ac:dyDescent="0.25">
      <c r="A9" s="163">
        <v>6</v>
      </c>
      <c r="B9" s="156">
        <v>5</v>
      </c>
      <c r="C9" s="73" t="s">
        <v>67</v>
      </c>
      <c r="D9" s="20"/>
      <c r="E9" s="273"/>
      <c r="F9" s="273"/>
      <c r="G9" s="22" t="s">
        <v>354</v>
      </c>
      <c r="H9" s="24">
        <v>1</v>
      </c>
    </row>
    <row r="10" spans="1:20" ht="18" x14ac:dyDescent="0.25">
      <c r="A10" s="163">
        <v>30</v>
      </c>
      <c r="B10" s="156">
        <v>18</v>
      </c>
      <c r="C10" s="73" t="s">
        <v>128</v>
      </c>
      <c r="D10" s="20"/>
      <c r="E10" s="273"/>
      <c r="F10" s="273"/>
      <c r="G10" s="22" t="s">
        <v>364</v>
      </c>
      <c r="H10" s="24">
        <v>2</v>
      </c>
    </row>
    <row r="11" spans="1:20" ht="18" x14ac:dyDescent="0.25">
      <c r="A11" s="163">
        <v>22</v>
      </c>
      <c r="B11" s="156">
        <v>12</v>
      </c>
      <c r="C11" s="73" t="s">
        <v>82</v>
      </c>
      <c r="D11" s="271"/>
      <c r="E11" s="24"/>
      <c r="F11" s="24"/>
      <c r="G11" s="23" t="s">
        <v>359</v>
      </c>
      <c r="H11" s="24">
        <v>3</v>
      </c>
    </row>
    <row r="12" spans="1:20" ht="18" x14ac:dyDescent="0.25">
      <c r="A12" s="163">
        <v>9</v>
      </c>
      <c r="B12" s="156">
        <v>16</v>
      </c>
      <c r="C12" s="73" t="s">
        <v>70</v>
      </c>
      <c r="D12" s="20"/>
      <c r="E12" s="24"/>
      <c r="F12" s="24"/>
      <c r="G12" s="23" t="s">
        <v>362</v>
      </c>
      <c r="H12" s="24">
        <v>4</v>
      </c>
    </row>
    <row r="13" spans="1:20" ht="36" x14ac:dyDescent="0.25">
      <c r="A13" s="163">
        <v>23</v>
      </c>
      <c r="B13" s="156">
        <v>21</v>
      </c>
      <c r="C13" s="73" t="s">
        <v>83</v>
      </c>
      <c r="D13" s="20"/>
      <c r="E13" s="24"/>
      <c r="F13" s="24"/>
      <c r="G13" s="23" t="s">
        <v>367</v>
      </c>
      <c r="H13" s="24">
        <v>5</v>
      </c>
    </row>
    <row r="14" spans="1:20" ht="18" x14ac:dyDescent="0.25">
      <c r="A14" s="163">
        <v>4</v>
      </c>
      <c r="B14" s="156">
        <v>2</v>
      </c>
      <c r="C14" s="73" t="s">
        <v>65</v>
      </c>
      <c r="D14" s="20"/>
      <c r="E14" s="24"/>
      <c r="F14" s="24"/>
      <c r="G14" s="23" t="s">
        <v>352</v>
      </c>
      <c r="H14" s="24">
        <v>6</v>
      </c>
    </row>
    <row r="15" spans="1:20" ht="18" x14ac:dyDescent="0.25">
      <c r="A15" s="163">
        <v>13</v>
      </c>
      <c r="B15" s="156">
        <v>11</v>
      </c>
      <c r="C15" s="73" t="s">
        <v>73</v>
      </c>
      <c r="D15" s="20"/>
      <c r="E15" s="24"/>
      <c r="F15" s="24"/>
      <c r="G15" s="23" t="s">
        <v>358</v>
      </c>
      <c r="H15" s="24">
        <v>7</v>
      </c>
    </row>
    <row r="16" spans="1:20" ht="18" x14ac:dyDescent="0.25">
      <c r="A16" s="163">
        <v>5</v>
      </c>
      <c r="B16" s="156">
        <v>3</v>
      </c>
      <c r="C16" s="73" t="s">
        <v>66</v>
      </c>
      <c r="D16" s="20"/>
      <c r="E16" s="24"/>
      <c r="F16" s="24"/>
      <c r="G16" s="22" t="s">
        <v>353</v>
      </c>
      <c r="H16" s="24">
        <v>8</v>
      </c>
    </row>
    <row r="17" spans="1:8" ht="18" x14ac:dyDescent="0.25">
      <c r="A17" s="163">
        <v>1</v>
      </c>
      <c r="B17" s="156">
        <v>7</v>
      </c>
      <c r="C17" s="73" t="s">
        <v>40</v>
      </c>
      <c r="D17" s="20"/>
      <c r="E17" s="24"/>
      <c r="F17" s="24"/>
      <c r="G17" s="23" t="s">
        <v>355</v>
      </c>
      <c r="H17" s="24">
        <v>9</v>
      </c>
    </row>
    <row r="18" spans="1:8" ht="36" x14ac:dyDescent="0.25">
      <c r="A18" s="163">
        <v>21</v>
      </c>
      <c r="B18" s="156">
        <v>14</v>
      </c>
      <c r="C18" s="73" t="s">
        <v>81</v>
      </c>
      <c r="D18" s="20"/>
      <c r="E18" s="24"/>
      <c r="F18" s="24"/>
      <c r="G18" s="23" t="s">
        <v>361</v>
      </c>
      <c r="H18" s="24">
        <v>10</v>
      </c>
    </row>
    <row r="19" spans="1:8" ht="18" x14ac:dyDescent="0.25">
      <c r="A19" s="163">
        <v>2</v>
      </c>
      <c r="B19" s="156">
        <v>28</v>
      </c>
      <c r="C19" s="73" t="s">
        <v>63</v>
      </c>
      <c r="D19" s="20"/>
      <c r="E19" s="24"/>
      <c r="F19" s="24"/>
      <c r="G19" s="23" t="s">
        <v>374</v>
      </c>
      <c r="H19" s="24">
        <v>11</v>
      </c>
    </row>
    <row r="20" spans="1:8" ht="36" x14ac:dyDescent="0.25">
      <c r="A20" s="163">
        <v>12</v>
      </c>
      <c r="B20" s="156">
        <v>19</v>
      </c>
      <c r="C20" s="73" t="s">
        <v>72</v>
      </c>
      <c r="D20" s="20"/>
      <c r="E20" s="24"/>
      <c r="F20" s="24"/>
      <c r="G20" s="23" t="s">
        <v>365</v>
      </c>
      <c r="H20" s="24">
        <v>12</v>
      </c>
    </row>
    <row r="21" spans="1:8" ht="18" x14ac:dyDescent="0.25">
      <c r="A21" s="163">
        <v>10</v>
      </c>
      <c r="B21" s="156">
        <v>23</v>
      </c>
      <c r="C21" s="10" t="s">
        <v>71</v>
      </c>
      <c r="D21" s="20"/>
      <c r="E21" s="24"/>
      <c r="F21" s="24"/>
      <c r="G21" s="22" t="s">
        <v>369</v>
      </c>
      <c r="H21" s="24">
        <v>13</v>
      </c>
    </row>
    <row r="22" spans="1:8" ht="18" x14ac:dyDescent="0.25">
      <c r="A22" s="163">
        <v>7</v>
      </c>
      <c r="B22" s="156">
        <v>8</v>
      </c>
      <c r="C22" s="73" t="s">
        <v>68</v>
      </c>
      <c r="D22" s="20"/>
      <c r="E22" s="273"/>
      <c r="F22" s="273"/>
      <c r="G22" s="22" t="s">
        <v>356</v>
      </c>
      <c r="H22" s="24">
        <v>14</v>
      </c>
    </row>
    <row r="23" spans="1:8" ht="18" x14ac:dyDescent="0.25">
      <c r="A23" s="163">
        <v>29</v>
      </c>
      <c r="B23" s="156">
        <v>30</v>
      </c>
      <c r="C23" s="10" t="s">
        <v>92</v>
      </c>
      <c r="D23" s="20"/>
      <c r="E23" s="273"/>
      <c r="F23" s="273"/>
      <c r="G23" s="22" t="s">
        <v>375</v>
      </c>
      <c r="H23" s="24">
        <v>15</v>
      </c>
    </row>
    <row r="24" spans="1:8" ht="18" x14ac:dyDescent="0.25">
      <c r="A24" s="163">
        <v>3</v>
      </c>
      <c r="B24" s="156">
        <v>20</v>
      </c>
      <c r="C24" s="73" t="s">
        <v>64</v>
      </c>
      <c r="D24" s="271"/>
      <c r="E24" s="24"/>
      <c r="F24" s="24"/>
      <c r="G24" s="23" t="s">
        <v>366</v>
      </c>
      <c r="H24" s="24">
        <v>16</v>
      </c>
    </row>
    <row r="25" spans="1:8" ht="18" x14ac:dyDescent="0.25">
      <c r="A25" s="163">
        <v>27</v>
      </c>
      <c r="B25" s="156">
        <v>25</v>
      </c>
      <c r="C25" s="73" t="s">
        <v>87</v>
      </c>
      <c r="D25" s="20"/>
      <c r="E25" s="24"/>
      <c r="F25" s="24"/>
      <c r="G25" s="23" t="s">
        <v>371</v>
      </c>
      <c r="H25" s="24">
        <v>17</v>
      </c>
    </row>
    <row r="26" spans="1:8" ht="18" x14ac:dyDescent="0.25">
      <c r="A26" s="163">
        <v>28</v>
      </c>
      <c r="B26" s="156">
        <v>32</v>
      </c>
      <c r="C26" s="73" t="s">
        <v>89</v>
      </c>
      <c r="D26" s="20"/>
      <c r="E26" s="24"/>
      <c r="F26" s="24"/>
      <c r="G26" s="23" t="s">
        <v>376</v>
      </c>
      <c r="H26" s="24">
        <v>18</v>
      </c>
    </row>
    <row r="27" spans="1:8" ht="18" x14ac:dyDescent="0.25">
      <c r="A27" s="163">
        <v>19</v>
      </c>
      <c r="B27" s="156">
        <v>24</v>
      </c>
      <c r="C27" s="73" t="s">
        <v>79</v>
      </c>
      <c r="D27" s="20"/>
      <c r="E27" s="24"/>
      <c r="F27" s="24"/>
      <c r="G27" s="23" t="s">
        <v>370</v>
      </c>
      <c r="H27" s="24">
        <v>19</v>
      </c>
    </row>
    <row r="28" spans="1:8" ht="18" x14ac:dyDescent="0.25">
      <c r="A28" s="163">
        <v>8</v>
      </c>
      <c r="B28" s="156">
        <v>13</v>
      </c>
      <c r="C28" s="73" t="s">
        <v>69</v>
      </c>
      <c r="D28" s="20"/>
      <c r="E28" s="24"/>
      <c r="F28" s="24"/>
      <c r="G28" s="23" t="s">
        <v>360</v>
      </c>
      <c r="H28" s="24">
        <v>20</v>
      </c>
    </row>
    <row r="29" spans="1:8" ht="18" x14ac:dyDescent="0.25">
      <c r="A29" s="163">
        <v>26</v>
      </c>
      <c r="B29" s="156">
        <v>26</v>
      </c>
      <c r="C29" s="73" t="s">
        <v>86</v>
      </c>
      <c r="D29" s="20"/>
      <c r="E29" s="24"/>
      <c r="F29" s="24"/>
      <c r="G29" s="23" t="s">
        <v>372</v>
      </c>
      <c r="H29" s="24">
        <v>21</v>
      </c>
    </row>
    <row r="30" spans="1:8" ht="18" x14ac:dyDescent="0.25">
      <c r="A30" s="163">
        <v>16</v>
      </c>
      <c r="B30" s="156">
        <v>22</v>
      </c>
      <c r="C30" s="73" t="s">
        <v>76</v>
      </c>
      <c r="D30" s="20"/>
      <c r="E30" s="24"/>
      <c r="F30" s="24"/>
      <c r="G30" s="23" t="s">
        <v>368</v>
      </c>
      <c r="H30" s="24">
        <v>22</v>
      </c>
    </row>
    <row r="31" spans="1:8" ht="18" x14ac:dyDescent="0.25">
      <c r="A31" s="163">
        <v>11</v>
      </c>
      <c r="B31" s="156">
        <v>17</v>
      </c>
      <c r="C31" s="73" t="s">
        <v>88</v>
      </c>
      <c r="D31" s="20"/>
      <c r="E31" s="24"/>
      <c r="F31" s="24"/>
      <c r="G31" s="23" t="s">
        <v>363</v>
      </c>
      <c r="H31" s="24">
        <v>23</v>
      </c>
    </row>
    <row r="32" spans="1:8" ht="18" x14ac:dyDescent="0.25">
      <c r="A32" s="163">
        <v>17</v>
      </c>
      <c r="B32" s="156">
        <v>9</v>
      </c>
      <c r="C32" s="73" t="s">
        <v>77</v>
      </c>
      <c r="D32" s="20"/>
      <c r="E32" s="24"/>
      <c r="F32" s="24"/>
      <c r="G32" s="23" t="s">
        <v>357</v>
      </c>
      <c r="H32" s="24">
        <v>24</v>
      </c>
    </row>
    <row r="33" spans="1:8" ht="18" x14ac:dyDescent="0.25">
      <c r="A33" s="163">
        <v>14</v>
      </c>
      <c r="B33" s="156">
        <v>27</v>
      </c>
      <c r="C33" s="73" t="s">
        <v>74</v>
      </c>
      <c r="D33" s="20"/>
      <c r="E33" s="24"/>
      <c r="F33" s="24"/>
      <c r="G33" s="23" t="s">
        <v>373</v>
      </c>
      <c r="H33" s="24">
        <v>25</v>
      </c>
    </row>
    <row r="34" spans="1:8" ht="18" x14ac:dyDescent="0.25">
      <c r="A34" s="163">
        <v>20</v>
      </c>
      <c r="B34" s="156">
        <v>1</v>
      </c>
      <c r="C34" s="73" t="s">
        <v>80</v>
      </c>
      <c r="D34" s="20"/>
      <c r="E34" s="24"/>
      <c r="F34" s="24"/>
      <c r="G34" s="23" t="s">
        <v>130</v>
      </c>
      <c r="H34" s="24">
        <v>27</v>
      </c>
    </row>
    <row r="35" spans="1:8" ht="18" x14ac:dyDescent="0.25">
      <c r="A35" s="163">
        <v>25</v>
      </c>
      <c r="B35" s="156">
        <v>10</v>
      </c>
      <c r="C35" s="73" t="s">
        <v>85</v>
      </c>
      <c r="D35" s="20"/>
      <c r="E35" s="24"/>
      <c r="F35" s="24"/>
      <c r="G35" s="23" t="s">
        <v>130</v>
      </c>
      <c r="H35" s="24">
        <v>27</v>
      </c>
    </row>
    <row r="36" spans="1:8" ht="18" x14ac:dyDescent="0.25">
      <c r="A36" s="163">
        <v>24</v>
      </c>
      <c r="B36" s="156">
        <v>15</v>
      </c>
      <c r="C36" s="73" t="s">
        <v>84</v>
      </c>
      <c r="D36" s="20"/>
      <c r="E36" s="24"/>
      <c r="F36" s="24"/>
      <c r="G36" s="22" t="s">
        <v>130</v>
      </c>
      <c r="H36" s="24">
        <v>27</v>
      </c>
    </row>
    <row r="37" spans="1:8" ht="18" x14ac:dyDescent="0.25">
      <c r="A37" s="163">
        <v>15</v>
      </c>
      <c r="B37" s="156">
        <v>31</v>
      </c>
      <c r="C37" s="73" t="s">
        <v>138</v>
      </c>
      <c r="D37" s="20"/>
      <c r="E37" s="24"/>
      <c r="F37" s="24"/>
      <c r="G37" s="23" t="s">
        <v>130</v>
      </c>
      <c r="H37" s="271">
        <v>27</v>
      </c>
    </row>
    <row r="38" spans="1:8" ht="13.15" customHeight="1" x14ac:dyDescent="0.25">
      <c r="A38" s="27"/>
      <c r="B38" s="27"/>
      <c r="C38" s="28"/>
      <c r="D38" s="28"/>
      <c r="E38" s="28"/>
      <c r="F38" s="28"/>
      <c r="G38" s="16"/>
      <c r="H38" s="15"/>
    </row>
    <row r="39" spans="1:8" ht="18" x14ac:dyDescent="0.25">
      <c r="A39" s="29"/>
      <c r="B39" s="29"/>
      <c r="C39" s="15" t="s">
        <v>29</v>
      </c>
      <c r="D39" s="15"/>
      <c r="E39" s="15" t="s">
        <v>233</v>
      </c>
      <c r="F39" s="15"/>
      <c r="G39" s="30"/>
      <c r="H39" s="15"/>
    </row>
    <row r="40" spans="1:8" ht="18" x14ac:dyDescent="0.25">
      <c r="A40" s="27"/>
      <c r="B40" s="27"/>
      <c r="C40" s="15"/>
      <c r="D40" s="15"/>
      <c r="E40" s="15"/>
      <c r="F40" s="15"/>
      <c r="G40" s="16"/>
      <c r="H40" s="15"/>
    </row>
  </sheetData>
  <sortState ref="A9:T37">
    <sortCondition descending="1" ref="G9:G37"/>
  </sortState>
  <mergeCells count="9">
    <mergeCell ref="A1:H1"/>
    <mergeCell ref="A2:H2"/>
    <mergeCell ref="A4:H4"/>
    <mergeCell ref="A7:A8"/>
    <mergeCell ref="C7:C8"/>
    <mergeCell ref="D7:F7"/>
    <mergeCell ref="G7:G8"/>
    <mergeCell ref="H7:H8"/>
    <mergeCell ref="B7:B8"/>
  </mergeCells>
  <phoneticPr fontId="5" type="noConversion"/>
  <printOptions horizontalCentered="1"/>
  <pageMargins left="0.23622047244094491" right="0.23622047244094491" top="0.31496062992125984" bottom="0.39370078740157483" header="0.19685039370078741" footer="0.19685039370078741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38"/>
  <sheetViews>
    <sheetView tabSelected="1" view="pageLayout" zoomScale="40" zoomScaleNormal="55" zoomScalePageLayoutView="40" workbookViewId="0">
      <selection activeCell="Q3" sqref="Q3"/>
    </sheetView>
  </sheetViews>
  <sheetFormatPr defaultColWidth="8.85546875" defaultRowHeight="20.25" x14ac:dyDescent="0.3"/>
  <cols>
    <col min="1" max="1" width="1.28515625" style="5" customWidth="1"/>
    <col min="2" max="2" width="8.140625" style="5" customWidth="1"/>
    <col min="3" max="3" width="66.28515625" style="5" customWidth="1"/>
    <col min="4" max="17" width="8.5703125" style="5" customWidth="1"/>
    <col min="18" max="18" width="8.7109375" style="5" customWidth="1"/>
    <col min="19" max="19" width="11.28515625" style="5" customWidth="1"/>
    <col min="20" max="20" width="6.28515625" style="5" customWidth="1"/>
    <col min="21" max="21" width="1.7109375" style="5" customWidth="1"/>
    <col min="22" max="30" width="4.42578125" style="5" customWidth="1"/>
    <col min="31" max="31" width="5.28515625" style="5" customWidth="1"/>
    <col min="32" max="32" width="6.140625" style="5" customWidth="1"/>
    <col min="33" max="16384" width="8.85546875" style="5"/>
  </cols>
  <sheetData>
    <row r="1" spans="2:30" s="319" customFormat="1" ht="33" x14ac:dyDescent="0.35">
      <c r="C1" s="320"/>
      <c r="D1" s="320"/>
      <c r="E1" s="320"/>
      <c r="F1" s="320"/>
      <c r="G1" s="320"/>
      <c r="H1" s="320"/>
      <c r="I1" s="361" t="s">
        <v>62</v>
      </c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</row>
    <row r="2" spans="2:30" s="319" customFormat="1" ht="33" x14ac:dyDescent="0.35">
      <c r="C2" s="320"/>
      <c r="D2" s="320"/>
      <c r="E2" s="320"/>
      <c r="F2" s="320"/>
      <c r="G2" s="320"/>
      <c r="H2" s="320"/>
      <c r="I2" s="361" t="s">
        <v>36</v>
      </c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</row>
    <row r="3" spans="2:30" s="55" customFormat="1" ht="33" x14ac:dyDescent="0.45">
      <c r="B3" s="321" t="s">
        <v>48</v>
      </c>
      <c r="C3" s="322"/>
      <c r="D3" s="322"/>
      <c r="E3" s="322"/>
      <c r="F3" s="322"/>
      <c r="H3" s="275" t="s">
        <v>35</v>
      </c>
      <c r="I3" s="362"/>
      <c r="K3" s="322"/>
      <c r="L3" s="322"/>
      <c r="M3" s="322"/>
      <c r="N3" s="322"/>
      <c r="O3" s="322"/>
      <c r="P3" s="322"/>
      <c r="Q3" s="322"/>
      <c r="R3" s="322"/>
      <c r="T3" s="323" t="s">
        <v>25</v>
      </c>
      <c r="U3" s="322"/>
      <c r="V3" s="322"/>
      <c r="W3" s="322"/>
      <c r="X3" s="322"/>
      <c r="Y3" s="322"/>
      <c r="Z3" s="322"/>
      <c r="AA3" s="322"/>
      <c r="AB3" s="322"/>
      <c r="AC3" s="322"/>
      <c r="AD3" s="322"/>
    </row>
    <row r="4" spans="2:30" s="7" customFormat="1" ht="15" customHeight="1" thickBot="1" x14ac:dyDescent="0.3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</row>
    <row r="5" spans="2:30" ht="51.6" customHeight="1" x14ac:dyDescent="0.3">
      <c r="B5" s="403" t="s">
        <v>421</v>
      </c>
      <c r="C5" s="406" t="s">
        <v>42</v>
      </c>
      <c r="D5" s="409" t="s">
        <v>420</v>
      </c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1"/>
      <c r="S5" s="412" t="s">
        <v>186</v>
      </c>
      <c r="T5" s="415" t="s">
        <v>187</v>
      </c>
      <c r="U5" s="175"/>
      <c r="V5" s="175"/>
      <c r="W5" s="175"/>
      <c r="X5" s="175"/>
      <c r="Y5" s="175"/>
      <c r="Z5" s="175"/>
      <c r="AA5" s="175"/>
      <c r="AB5" s="175"/>
      <c r="AC5" s="175"/>
      <c r="AD5" s="175"/>
    </row>
    <row r="6" spans="2:30" ht="150" customHeight="1" x14ac:dyDescent="0.3">
      <c r="B6" s="404"/>
      <c r="C6" s="407"/>
      <c r="D6" s="328" t="s">
        <v>90</v>
      </c>
      <c r="E6" s="329" t="s">
        <v>54</v>
      </c>
      <c r="F6" s="330" t="s">
        <v>0</v>
      </c>
      <c r="G6" s="332" t="s">
        <v>206</v>
      </c>
      <c r="H6" s="360" t="s">
        <v>14</v>
      </c>
      <c r="I6" s="330" t="s">
        <v>1</v>
      </c>
      <c r="J6" s="331" t="s">
        <v>91</v>
      </c>
      <c r="K6" s="332" t="s">
        <v>9</v>
      </c>
      <c r="L6" s="328" t="s">
        <v>5</v>
      </c>
      <c r="M6" s="331" t="s">
        <v>6</v>
      </c>
      <c r="N6" s="332" t="s">
        <v>4</v>
      </c>
      <c r="O6" s="328" t="s">
        <v>3</v>
      </c>
      <c r="P6" s="331" t="s">
        <v>13</v>
      </c>
      <c r="Q6" s="331" t="s">
        <v>22</v>
      </c>
      <c r="R6" s="333" t="s">
        <v>7</v>
      </c>
      <c r="S6" s="413"/>
      <c r="T6" s="416"/>
      <c r="U6" s="175"/>
      <c r="V6" s="175"/>
      <c r="W6" s="175"/>
      <c r="X6" s="175"/>
      <c r="Y6" s="175"/>
      <c r="Z6" s="175"/>
      <c r="AA6" s="175"/>
      <c r="AB6" s="175"/>
      <c r="AC6" s="175"/>
      <c r="AD6" s="175"/>
    </row>
    <row r="7" spans="2:30" ht="25.15" customHeight="1" thickBot="1" x14ac:dyDescent="0.35">
      <c r="B7" s="405"/>
      <c r="C7" s="408"/>
      <c r="D7" s="170">
        <v>1</v>
      </c>
      <c r="E7" s="171">
        <v>2</v>
      </c>
      <c r="F7" s="170">
        <v>3</v>
      </c>
      <c r="G7" s="173">
        <v>4</v>
      </c>
      <c r="H7" s="327">
        <v>5</v>
      </c>
      <c r="I7" s="170">
        <v>6</v>
      </c>
      <c r="J7" s="172">
        <v>7</v>
      </c>
      <c r="K7" s="173">
        <v>8</v>
      </c>
      <c r="L7" s="174">
        <v>9</v>
      </c>
      <c r="M7" s="172">
        <v>10</v>
      </c>
      <c r="N7" s="173">
        <v>11</v>
      </c>
      <c r="O7" s="174">
        <v>12</v>
      </c>
      <c r="P7" s="172">
        <v>13</v>
      </c>
      <c r="Q7" s="172">
        <v>14</v>
      </c>
      <c r="R7" s="173">
        <v>15</v>
      </c>
      <c r="S7" s="414"/>
      <c r="T7" s="414"/>
      <c r="U7" s="175"/>
      <c r="V7" s="175"/>
      <c r="W7" s="175"/>
      <c r="X7" s="175"/>
      <c r="Y7" s="175"/>
      <c r="Z7" s="175"/>
      <c r="AA7" s="175"/>
      <c r="AB7" s="175"/>
      <c r="AC7" s="175"/>
      <c r="AD7" s="175"/>
    </row>
    <row r="8" spans="2:30" ht="37.15" customHeight="1" x14ac:dyDescent="0.3">
      <c r="B8" s="324">
        <v>1</v>
      </c>
      <c r="C8" s="325" t="s">
        <v>70</v>
      </c>
      <c r="D8" s="310">
        <v>25</v>
      </c>
      <c r="E8" s="315">
        <v>5.5</v>
      </c>
      <c r="F8" s="260">
        <v>14.5</v>
      </c>
      <c r="G8" s="313">
        <v>6</v>
      </c>
      <c r="H8" s="265">
        <v>4.5</v>
      </c>
      <c r="I8" s="339">
        <v>1</v>
      </c>
      <c r="J8" s="261">
        <v>4</v>
      </c>
      <c r="K8" s="318">
        <v>6</v>
      </c>
      <c r="L8" s="341">
        <v>1</v>
      </c>
      <c r="M8" s="270">
        <v>5</v>
      </c>
      <c r="N8" s="342">
        <v>1</v>
      </c>
      <c r="O8" s="341">
        <v>2</v>
      </c>
      <c r="P8" s="270">
        <v>6</v>
      </c>
      <c r="Q8" s="344">
        <v>2</v>
      </c>
      <c r="R8" s="276">
        <v>4</v>
      </c>
      <c r="S8" s="334">
        <f t="shared" ref="S8:S36" si="0">SUM(D8:R8)</f>
        <v>87.5</v>
      </c>
      <c r="T8" s="309">
        <v>1</v>
      </c>
      <c r="U8" s="175"/>
      <c r="V8" s="175"/>
      <c r="W8" s="175"/>
      <c r="X8" s="175"/>
      <c r="Y8" s="175"/>
      <c r="Z8" s="175"/>
      <c r="AA8" s="175"/>
      <c r="AB8" s="175"/>
      <c r="AC8" s="175"/>
      <c r="AD8" s="175"/>
    </row>
    <row r="9" spans="2:30" ht="37.15" customHeight="1" x14ac:dyDescent="0.3">
      <c r="B9" s="324">
        <v>2</v>
      </c>
      <c r="C9" s="326" t="s">
        <v>67</v>
      </c>
      <c r="D9" s="265">
        <v>8.5</v>
      </c>
      <c r="E9" s="316">
        <v>4</v>
      </c>
      <c r="F9" s="265">
        <v>18.5</v>
      </c>
      <c r="G9" s="338">
        <v>1</v>
      </c>
      <c r="H9" s="343">
        <v>13.5</v>
      </c>
      <c r="I9" s="269">
        <v>19</v>
      </c>
      <c r="J9" s="340">
        <v>1</v>
      </c>
      <c r="K9" s="357">
        <v>3.5</v>
      </c>
      <c r="L9" s="354">
        <v>3</v>
      </c>
      <c r="M9" s="263">
        <v>9.5</v>
      </c>
      <c r="N9" s="264">
        <v>6.5</v>
      </c>
      <c r="O9" s="337">
        <v>2</v>
      </c>
      <c r="P9" s="266">
        <v>13.5</v>
      </c>
      <c r="Q9" s="269">
        <v>14</v>
      </c>
      <c r="R9" s="276">
        <v>5</v>
      </c>
      <c r="S9" s="364">
        <f t="shared" si="0"/>
        <v>122.5</v>
      </c>
      <c r="T9" s="309">
        <v>2</v>
      </c>
      <c r="U9" s="175"/>
      <c r="V9" s="175"/>
      <c r="W9" s="175"/>
      <c r="X9" s="175"/>
      <c r="Y9" s="175"/>
      <c r="Z9" s="175"/>
      <c r="AA9" s="175"/>
      <c r="AB9" s="175"/>
      <c r="AC9" s="175"/>
      <c r="AD9" s="175"/>
    </row>
    <row r="10" spans="2:30" ht="37.15" customHeight="1" x14ac:dyDescent="0.3">
      <c r="B10" s="324">
        <v>3</v>
      </c>
      <c r="C10" s="326" t="s">
        <v>65</v>
      </c>
      <c r="D10" s="265">
        <v>5.5</v>
      </c>
      <c r="E10" s="317">
        <v>20.5</v>
      </c>
      <c r="F10" s="265">
        <v>8.5</v>
      </c>
      <c r="G10" s="314">
        <v>16</v>
      </c>
      <c r="H10" s="312">
        <v>8</v>
      </c>
      <c r="I10" s="266">
        <v>10.5</v>
      </c>
      <c r="J10" s="269">
        <v>6</v>
      </c>
      <c r="K10" s="347">
        <v>2</v>
      </c>
      <c r="L10" s="262">
        <v>14.5</v>
      </c>
      <c r="M10" s="269">
        <v>8</v>
      </c>
      <c r="N10" s="316">
        <v>4</v>
      </c>
      <c r="O10" s="312">
        <v>6</v>
      </c>
      <c r="P10" s="350">
        <v>2</v>
      </c>
      <c r="Q10" s="269">
        <v>9</v>
      </c>
      <c r="R10" s="276">
        <v>10</v>
      </c>
      <c r="S10" s="334">
        <f t="shared" si="0"/>
        <v>130.5</v>
      </c>
      <c r="T10" s="309">
        <v>3</v>
      </c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</row>
    <row r="11" spans="2:30" ht="37.15" customHeight="1" x14ac:dyDescent="0.3">
      <c r="B11" s="324">
        <v>4</v>
      </c>
      <c r="C11" s="326" t="s">
        <v>83</v>
      </c>
      <c r="D11" s="311">
        <v>22</v>
      </c>
      <c r="E11" s="317">
        <v>10.5</v>
      </c>
      <c r="F11" s="348">
        <v>2</v>
      </c>
      <c r="G11" s="314">
        <v>4</v>
      </c>
      <c r="H11" s="312">
        <v>16</v>
      </c>
      <c r="I11" s="266">
        <v>10.5</v>
      </c>
      <c r="J11" s="269">
        <v>5</v>
      </c>
      <c r="K11" s="316">
        <v>13</v>
      </c>
      <c r="L11" s="312">
        <v>7</v>
      </c>
      <c r="M11" s="356">
        <v>3</v>
      </c>
      <c r="N11" s="316">
        <v>16</v>
      </c>
      <c r="O11" s="312">
        <v>9</v>
      </c>
      <c r="P11" s="269">
        <v>8</v>
      </c>
      <c r="Q11" s="269">
        <v>14</v>
      </c>
      <c r="R11" s="345">
        <v>1.5</v>
      </c>
      <c r="S11" s="334">
        <f t="shared" si="0"/>
        <v>141.5</v>
      </c>
      <c r="T11" s="309">
        <v>4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</row>
    <row r="12" spans="2:30" ht="37.15" customHeight="1" x14ac:dyDescent="0.3">
      <c r="B12" s="324">
        <v>5</v>
      </c>
      <c r="C12" s="326" t="s">
        <v>87</v>
      </c>
      <c r="D12" s="265">
        <v>8.5</v>
      </c>
      <c r="E12" s="317">
        <v>5.5</v>
      </c>
      <c r="F12" s="312">
        <v>5</v>
      </c>
      <c r="G12" s="314">
        <v>5</v>
      </c>
      <c r="H12" s="343">
        <v>4.5</v>
      </c>
      <c r="I12" s="269">
        <v>25</v>
      </c>
      <c r="J12" s="269">
        <v>17</v>
      </c>
      <c r="K12" s="357">
        <v>3.5</v>
      </c>
      <c r="L12" s="312">
        <v>20</v>
      </c>
      <c r="M12" s="263">
        <v>20.5</v>
      </c>
      <c r="N12" s="316">
        <v>16</v>
      </c>
      <c r="O12" s="312">
        <v>6</v>
      </c>
      <c r="P12" s="263">
        <v>10.5</v>
      </c>
      <c r="Q12" s="263">
        <v>5.5</v>
      </c>
      <c r="R12" s="276">
        <v>18</v>
      </c>
      <c r="S12" s="334">
        <f t="shared" si="0"/>
        <v>170.5</v>
      </c>
      <c r="T12" s="309">
        <v>5</v>
      </c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</row>
    <row r="13" spans="2:30" ht="37.15" customHeight="1" x14ac:dyDescent="0.3">
      <c r="B13" s="324">
        <v>6</v>
      </c>
      <c r="C13" s="326" t="s">
        <v>81</v>
      </c>
      <c r="D13" s="335">
        <v>1</v>
      </c>
      <c r="E13" s="353">
        <v>3</v>
      </c>
      <c r="F13" s="312">
        <v>26</v>
      </c>
      <c r="G13" s="314">
        <v>10.5</v>
      </c>
      <c r="H13" s="343">
        <v>13.5</v>
      </c>
      <c r="I13" s="266">
        <v>5.5</v>
      </c>
      <c r="J13" s="269">
        <v>10</v>
      </c>
      <c r="K13" s="316">
        <v>11</v>
      </c>
      <c r="L13" s="262">
        <v>10.5</v>
      </c>
      <c r="M13" s="269">
        <v>22</v>
      </c>
      <c r="N13" s="316">
        <v>16</v>
      </c>
      <c r="O13" s="262">
        <v>11.5</v>
      </c>
      <c r="P13" s="263">
        <v>19.5</v>
      </c>
      <c r="Q13" s="269">
        <v>9</v>
      </c>
      <c r="R13" s="276">
        <v>8</v>
      </c>
      <c r="S13" s="359">
        <f t="shared" si="0"/>
        <v>177</v>
      </c>
      <c r="T13" s="309">
        <v>6</v>
      </c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</row>
    <row r="14" spans="2:30" ht="37.15" customHeight="1" x14ac:dyDescent="0.3">
      <c r="B14" s="324">
        <v>7</v>
      </c>
      <c r="C14" s="326" t="s">
        <v>82</v>
      </c>
      <c r="D14" s="265">
        <v>8.5</v>
      </c>
      <c r="E14" s="317">
        <v>26.5</v>
      </c>
      <c r="F14" s="312">
        <v>7</v>
      </c>
      <c r="G14" s="314">
        <v>8</v>
      </c>
      <c r="H14" s="363">
        <v>2.5</v>
      </c>
      <c r="I14" s="269">
        <v>25</v>
      </c>
      <c r="J14" s="356">
        <v>3</v>
      </c>
      <c r="K14" s="336">
        <v>1</v>
      </c>
      <c r="L14" s="262">
        <v>24.5</v>
      </c>
      <c r="M14" s="263">
        <v>14.5</v>
      </c>
      <c r="N14" s="316">
        <v>13</v>
      </c>
      <c r="O14" s="312">
        <v>17</v>
      </c>
      <c r="P14" s="263">
        <v>4.5</v>
      </c>
      <c r="Q14" s="269">
        <v>14</v>
      </c>
      <c r="R14" s="276">
        <v>8</v>
      </c>
      <c r="S14" s="359">
        <f t="shared" si="0"/>
        <v>177</v>
      </c>
      <c r="T14" s="309">
        <v>6</v>
      </c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</row>
    <row r="15" spans="2:30" ht="37.15" customHeight="1" x14ac:dyDescent="0.3">
      <c r="B15" s="324">
        <v>8</v>
      </c>
      <c r="C15" s="326" t="s">
        <v>66</v>
      </c>
      <c r="D15" s="311">
        <v>4</v>
      </c>
      <c r="E15" s="317">
        <v>26.5</v>
      </c>
      <c r="F15" s="265">
        <v>11.5</v>
      </c>
      <c r="G15" s="314">
        <v>13</v>
      </c>
      <c r="H15" s="343">
        <v>11.5</v>
      </c>
      <c r="I15" s="266">
        <v>14.5</v>
      </c>
      <c r="J15" s="269">
        <v>8</v>
      </c>
      <c r="K15" s="264">
        <v>15.5</v>
      </c>
      <c r="L15" s="312">
        <v>5</v>
      </c>
      <c r="M15" s="269">
        <v>7</v>
      </c>
      <c r="N15" s="316">
        <v>11</v>
      </c>
      <c r="O15" s="312">
        <v>23</v>
      </c>
      <c r="P15" s="263">
        <v>4.5</v>
      </c>
      <c r="Q15" s="269">
        <v>18</v>
      </c>
      <c r="R15" s="276">
        <v>6</v>
      </c>
      <c r="S15" s="359">
        <f t="shared" si="0"/>
        <v>179</v>
      </c>
      <c r="T15" s="309">
        <v>8</v>
      </c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</row>
    <row r="16" spans="2:30" ht="37.15" customHeight="1" x14ac:dyDescent="0.3">
      <c r="B16" s="324">
        <v>9</v>
      </c>
      <c r="C16" s="326" t="s">
        <v>86</v>
      </c>
      <c r="D16" s="311">
        <v>20</v>
      </c>
      <c r="E16" s="317">
        <v>7.5</v>
      </c>
      <c r="F16" s="312">
        <v>24</v>
      </c>
      <c r="G16" s="314">
        <v>10.5</v>
      </c>
      <c r="H16" s="337">
        <v>1</v>
      </c>
      <c r="I16" s="269">
        <v>19</v>
      </c>
      <c r="J16" s="269">
        <v>21</v>
      </c>
      <c r="K16" s="264">
        <v>9.5</v>
      </c>
      <c r="L16" s="312">
        <v>4</v>
      </c>
      <c r="M16" s="269">
        <v>6</v>
      </c>
      <c r="N16" s="316">
        <v>20</v>
      </c>
      <c r="O16" s="312">
        <v>6</v>
      </c>
      <c r="P16" s="340">
        <v>1</v>
      </c>
      <c r="Q16" s="269">
        <v>23</v>
      </c>
      <c r="R16" s="276">
        <v>16</v>
      </c>
      <c r="S16" s="334">
        <f t="shared" si="0"/>
        <v>188.5</v>
      </c>
      <c r="T16" s="309">
        <v>9</v>
      </c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</row>
    <row r="17" spans="2:30" ht="37.15" customHeight="1" x14ac:dyDescent="0.3">
      <c r="B17" s="324">
        <v>10</v>
      </c>
      <c r="C17" s="326" t="s">
        <v>68</v>
      </c>
      <c r="D17" s="265">
        <v>12.5</v>
      </c>
      <c r="E17" s="317">
        <v>26.5</v>
      </c>
      <c r="F17" s="265">
        <v>16.5</v>
      </c>
      <c r="G17" s="349">
        <v>2</v>
      </c>
      <c r="H17" s="312">
        <v>10</v>
      </c>
      <c r="I17" s="266">
        <v>7.5</v>
      </c>
      <c r="J17" s="269">
        <v>14</v>
      </c>
      <c r="K17" s="264">
        <v>17.5</v>
      </c>
      <c r="L17" s="312">
        <v>6</v>
      </c>
      <c r="M17" s="263">
        <v>14.5</v>
      </c>
      <c r="N17" s="264">
        <v>8.5</v>
      </c>
      <c r="O17" s="262">
        <v>11.5</v>
      </c>
      <c r="P17" s="263">
        <v>19.5</v>
      </c>
      <c r="Q17" s="263">
        <v>5.5</v>
      </c>
      <c r="R17" s="276">
        <v>19</v>
      </c>
      <c r="S17" s="359">
        <f t="shared" si="0"/>
        <v>191</v>
      </c>
      <c r="T17" s="309">
        <v>10</v>
      </c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</row>
    <row r="18" spans="2:30" ht="37.15" customHeight="1" x14ac:dyDescent="0.3">
      <c r="B18" s="324">
        <v>11</v>
      </c>
      <c r="C18" s="326" t="s">
        <v>73</v>
      </c>
      <c r="D18" s="311">
        <v>28</v>
      </c>
      <c r="E18" s="317">
        <v>20.5</v>
      </c>
      <c r="F18" s="354">
        <v>3</v>
      </c>
      <c r="G18" s="314">
        <v>14</v>
      </c>
      <c r="H18" s="343">
        <v>11.5</v>
      </c>
      <c r="I18" s="269">
        <v>19</v>
      </c>
      <c r="J18" s="269">
        <v>7</v>
      </c>
      <c r="K18" s="316">
        <v>12</v>
      </c>
      <c r="L18" s="348">
        <v>2</v>
      </c>
      <c r="M18" s="263">
        <v>11.5</v>
      </c>
      <c r="N18" s="351">
        <v>2.5</v>
      </c>
      <c r="O18" s="312">
        <v>23</v>
      </c>
      <c r="P18" s="269">
        <v>8</v>
      </c>
      <c r="Q18" s="269">
        <v>23</v>
      </c>
      <c r="R18" s="276">
        <v>8</v>
      </c>
      <c r="S18" s="359">
        <f t="shared" si="0"/>
        <v>193</v>
      </c>
      <c r="T18" s="309">
        <v>11</v>
      </c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</row>
    <row r="19" spans="2:30" ht="37.15" customHeight="1" x14ac:dyDescent="0.3">
      <c r="B19" s="324">
        <v>12</v>
      </c>
      <c r="C19" s="326" t="s">
        <v>89</v>
      </c>
      <c r="D19" s="265">
        <v>18.5</v>
      </c>
      <c r="E19" s="336">
        <v>1</v>
      </c>
      <c r="F19" s="312">
        <v>22</v>
      </c>
      <c r="G19" s="314">
        <v>7</v>
      </c>
      <c r="H19" s="343">
        <v>23.5</v>
      </c>
      <c r="I19" s="266">
        <v>14.5</v>
      </c>
      <c r="J19" s="269">
        <v>18</v>
      </c>
      <c r="K19" s="264">
        <v>15.5</v>
      </c>
      <c r="L19" s="262">
        <v>14.5</v>
      </c>
      <c r="M19" s="350">
        <v>2</v>
      </c>
      <c r="N19" s="264">
        <v>8.5</v>
      </c>
      <c r="O19" s="312">
        <v>6</v>
      </c>
      <c r="P19" s="269">
        <v>24</v>
      </c>
      <c r="Q19" s="269">
        <v>20</v>
      </c>
      <c r="R19" s="264">
        <v>12.5</v>
      </c>
      <c r="S19" s="334">
        <f t="shared" si="0"/>
        <v>207.5</v>
      </c>
      <c r="T19" s="309">
        <v>12</v>
      </c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</row>
    <row r="20" spans="2:30" ht="37.15" customHeight="1" x14ac:dyDescent="0.3">
      <c r="B20" s="324">
        <v>13</v>
      </c>
      <c r="C20" s="326" t="s">
        <v>88</v>
      </c>
      <c r="D20" s="265">
        <v>5.5</v>
      </c>
      <c r="E20" s="317">
        <v>20.5</v>
      </c>
      <c r="F20" s="337">
        <v>1</v>
      </c>
      <c r="G20" s="314">
        <v>15</v>
      </c>
      <c r="H20" s="363">
        <v>2.5</v>
      </c>
      <c r="I20" s="266">
        <v>14.5</v>
      </c>
      <c r="J20" s="269">
        <v>23</v>
      </c>
      <c r="K20" s="316">
        <v>8</v>
      </c>
      <c r="L20" s="312">
        <v>20</v>
      </c>
      <c r="M20" s="263">
        <v>16.5</v>
      </c>
      <c r="N20" s="316">
        <v>16</v>
      </c>
      <c r="O20" s="312">
        <v>17</v>
      </c>
      <c r="P20" s="269">
        <v>17</v>
      </c>
      <c r="Q20" s="269">
        <v>14</v>
      </c>
      <c r="R20" s="276">
        <v>23</v>
      </c>
      <c r="S20" s="334">
        <f t="shared" si="0"/>
        <v>213.5</v>
      </c>
      <c r="T20" s="309">
        <v>13</v>
      </c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</row>
    <row r="21" spans="2:30" ht="37.15" customHeight="1" x14ac:dyDescent="0.3">
      <c r="B21" s="324">
        <v>14</v>
      </c>
      <c r="C21" s="326" t="s">
        <v>128</v>
      </c>
      <c r="D21" s="311">
        <v>21</v>
      </c>
      <c r="E21" s="317">
        <v>10.5</v>
      </c>
      <c r="F21" s="312">
        <v>5</v>
      </c>
      <c r="G21" s="314">
        <v>18.5</v>
      </c>
      <c r="H21" s="343">
        <v>20.5</v>
      </c>
      <c r="I21" s="269">
        <v>19</v>
      </c>
      <c r="J21" s="350">
        <v>2</v>
      </c>
      <c r="K21" s="264">
        <v>17.5</v>
      </c>
      <c r="L21" s="312">
        <v>20</v>
      </c>
      <c r="M21" s="269">
        <v>13</v>
      </c>
      <c r="N21" s="316">
        <v>11</v>
      </c>
      <c r="O21" s="312">
        <v>17</v>
      </c>
      <c r="P21" s="269">
        <v>17</v>
      </c>
      <c r="Q21" s="263">
        <v>5.5</v>
      </c>
      <c r="R21" s="276">
        <v>22</v>
      </c>
      <c r="S21" s="334">
        <f t="shared" si="0"/>
        <v>219.5</v>
      </c>
      <c r="T21" s="309">
        <v>14</v>
      </c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</row>
    <row r="22" spans="2:30" ht="37.15" customHeight="1" x14ac:dyDescent="0.3">
      <c r="B22" s="324">
        <v>15</v>
      </c>
      <c r="C22" s="326" t="s">
        <v>40</v>
      </c>
      <c r="D22" s="346">
        <v>2</v>
      </c>
      <c r="E22" s="347">
        <v>2</v>
      </c>
      <c r="F22" s="265">
        <v>16.5</v>
      </c>
      <c r="G22" s="314">
        <v>28</v>
      </c>
      <c r="H22" s="312">
        <v>27</v>
      </c>
      <c r="I22" s="269">
        <v>19</v>
      </c>
      <c r="J22" s="269">
        <v>9</v>
      </c>
      <c r="K22" s="316">
        <v>25</v>
      </c>
      <c r="L22" s="262">
        <v>24.5</v>
      </c>
      <c r="M22" s="263">
        <v>11.5</v>
      </c>
      <c r="N22" s="316">
        <v>16</v>
      </c>
      <c r="O22" s="312">
        <v>17</v>
      </c>
      <c r="P22" s="263">
        <v>21.5</v>
      </c>
      <c r="Q22" s="340">
        <v>2</v>
      </c>
      <c r="R22" s="345">
        <v>1.5</v>
      </c>
      <c r="S22" s="334">
        <f t="shared" si="0"/>
        <v>222.5</v>
      </c>
      <c r="T22" s="309">
        <v>15</v>
      </c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</row>
    <row r="23" spans="2:30" ht="37.15" customHeight="1" x14ac:dyDescent="0.3">
      <c r="B23" s="324">
        <v>16</v>
      </c>
      <c r="C23" s="326" t="s">
        <v>76</v>
      </c>
      <c r="D23" s="352">
        <v>3</v>
      </c>
      <c r="E23" s="317">
        <v>20.5</v>
      </c>
      <c r="F23" s="265">
        <v>8.5</v>
      </c>
      <c r="G23" s="314">
        <v>29</v>
      </c>
      <c r="H23" s="343">
        <v>18.5</v>
      </c>
      <c r="I23" s="266">
        <v>5.5</v>
      </c>
      <c r="J23" s="269">
        <v>22</v>
      </c>
      <c r="K23" s="316">
        <v>25</v>
      </c>
      <c r="L23" s="262">
        <v>14.5</v>
      </c>
      <c r="M23" s="269">
        <v>4</v>
      </c>
      <c r="N23" s="264">
        <v>6.5</v>
      </c>
      <c r="O23" s="312">
        <v>17</v>
      </c>
      <c r="P23" s="263">
        <v>13.5</v>
      </c>
      <c r="Q23" s="263">
        <v>20</v>
      </c>
      <c r="R23" s="276">
        <v>17</v>
      </c>
      <c r="S23" s="334">
        <f t="shared" si="0"/>
        <v>224.5</v>
      </c>
      <c r="T23" s="309">
        <v>16</v>
      </c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</row>
    <row r="24" spans="2:30" ht="37.15" customHeight="1" x14ac:dyDescent="0.3">
      <c r="B24" s="324">
        <v>17</v>
      </c>
      <c r="C24" s="326" t="s">
        <v>63</v>
      </c>
      <c r="D24" s="265">
        <v>12.5</v>
      </c>
      <c r="E24" s="317">
        <v>14.5</v>
      </c>
      <c r="F24" s="265">
        <v>27.5</v>
      </c>
      <c r="G24" s="314">
        <v>20.5</v>
      </c>
      <c r="H24" s="312">
        <v>27</v>
      </c>
      <c r="I24" s="266">
        <v>14.5</v>
      </c>
      <c r="J24" s="269">
        <v>11</v>
      </c>
      <c r="K24" s="316">
        <v>23</v>
      </c>
      <c r="L24" s="312">
        <v>8</v>
      </c>
      <c r="M24" s="263">
        <v>9.5</v>
      </c>
      <c r="N24" s="316">
        <v>23</v>
      </c>
      <c r="O24" s="312">
        <v>6</v>
      </c>
      <c r="P24" s="269">
        <v>8</v>
      </c>
      <c r="Q24" s="269">
        <v>9</v>
      </c>
      <c r="R24" s="276">
        <v>11</v>
      </c>
      <c r="S24" s="359">
        <f t="shared" si="0"/>
        <v>225</v>
      </c>
      <c r="T24" s="309">
        <v>17</v>
      </c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</row>
    <row r="25" spans="2:30" ht="37.15" customHeight="1" x14ac:dyDescent="0.3">
      <c r="B25" s="324">
        <v>18</v>
      </c>
      <c r="C25" s="326" t="s">
        <v>71</v>
      </c>
      <c r="D25" s="265">
        <v>15.5</v>
      </c>
      <c r="E25" s="317">
        <v>10.5</v>
      </c>
      <c r="F25" s="312">
        <v>20</v>
      </c>
      <c r="G25" s="314">
        <v>23</v>
      </c>
      <c r="H25" s="343">
        <v>20.5</v>
      </c>
      <c r="I25" s="356">
        <v>3</v>
      </c>
      <c r="J25" s="269">
        <v>13</v>
      </c>
      <c r="K25" s="316">
        <v>6</v>
      </c>
      <c r="L25" s="312">
        <v>20</v>
      </c>
      <c r="M25" s="263">
        <v>18.5</v>
      </c>
      <c r="N25" s="316">
        <v>11</v>
      </c>
      <c r="O25" s="262">
        <v>11.5</v>
      </c>
      <c r="P25" s="269">
        <v>23</v>
      </c>
      <c r="Q25" s="269">
        <v>14</v>
      </c>
      <c r="R25" s="276">
        <v>20</v>
      </c>
      <c r="S25" s="334">
        <f t="shared" si="0"/>
        <v>229.5</v>
      </c>
      <c r="T25" s="309">
        <v>18</v>
      </c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</row>
    <row r="26" spans="2:30" ht="37.15" customHeight="1" x14ac:dyDescent="0.3">
      <c r="B26" s="324">
        <v>19</v>
      </c>
      <c r="C26" s="326" t="s">
        <v>74</v>
      </c>
      <c r="D26" s="311">
        <v>29</v>
      </c>
      <c r="E26" s="317">
        <v>20.5</v>
      </c>
      <c r="F26" s="312">
        <v>13</v>
      </c>
      <c r="G26" s="314">
        <v>27</v>
      </c>
      <c r="H26" s="343">
        <v>23.5</v>
      </c>
      <c r="I26" s="266">
        <v>7.5</v>
      </c>
      <c r="J26" s="269">
        <v>25</v>
      </c>
      <c r="K26" s="316">
        <v>25</v>
      </c>
      <c r="L26" s="262">
        <v>14.5</v>
      </c>
      <c r="M26" s="340">
        <v>1</v>
      </c>
      <c r="N26" s="351">
        <v>2.5</v>
      </c>
      <c r="O26" s="312">
        <v>17</v>
      </c>
      <c r="P26" s="263">
        <v>10.5</v>
      </c>
      <c r="Q26" s="263">
        <v>5.5</v>
      </c>
      <c r="R26" s="276">
        <v>15</v>
      </c>
      <c r="S26" s="334">
        <f t="shared" si="0"/>
        <v>236.5</v>
      </c>
      <c r="T26" s="309">
        <v>19</v>
      </c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</row>
    <row r="27" spans="2:30" ht="37.15" customHeight="1" x14ac:dyDescent="0.3">
      <c r="B27" s="324">
        <v>20</v>
      </c>
      <c r="C27" s="326" t="s">
        <v>72</v>
      </c>
      <c r="D27" s="311">
        <v>14</v>
      </c>
      <c r="E27" s="317">
        <v>26.5</v>
      </c>
      <c r="F27" s="312">
        <v>5</v>
      </c>
      <c r="G27" s="314">
        <v>25</v>
      </c>
      <c r="H27" s="312">
        <v>9</v>
      </c>
      <c r="I27" s="266">
        <v>25</v>
      </c>
      <c r="J27" s="269">
        <v>12</v>
      </c>
      <c r="K27" s="316">
        <v>22</v>
      </c>
      <c r="L27" s="262">
        <v>10.5</v>
      </c>
      <c r="M27" s="263">
        <v>18.5</v>
      </c>
      <c r="N27" s="316">
        <v>5</v>
      </c>
      <c r="O27" s="312">
        <v>23</v>
      </c>
      <c r="P27" s="356">
        <v>3</v>
      </c>
      <c r="Q27" s="269">
        <v>26</v>
      </c>
      <c r="R27" s="276">
        <v>26</v>
      </c>
      <c r="S27" s="334">
        <f t="shared" si="0"/>
        <v>250.5</v>
      </c>
      <c r="T27" s="309">
        <v>20</v>
      </c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</row>
    <row r="28" spans="2:30" ht="37.15" customHeight="1" x14ac:dyDescent="0.3">
      <c r="B28" s="324">
        <v>21</v>
      </c>
      <c r="C28" s="326" t="s">
        <v>69</v>
      </c>
      <c r="D28" s="265">
        <v>26.5</v>
      </c>
      <c r="E28" s="317">
        <v>14.5</v>
      </c>
      <c r="F28" s="312">
        <v>25</v>
      </c>
      <c r="G28" s="314">
        <v>24</v>
      </c>
      <c r="H28" s="312">
        <v>29</v>
      </c>
      <c r="I28" s="269">
        <v>4</v>
      </c>
      <c r="J28" s="269">
        <v>20</v>
      </c>
      <c r="K28" s="264">
        <v>9.5</v>
      </c>
      <c r="L28" s="262">
        <v>10.5</v>
      </c>
      <c r="M28" s="269">
        <v>23</v>
      </c>
      <c r="N28" s="264">
        <v>21.5</v>
      </c>
      <c r="O28" s="337">
        <v>2</v>
      </c>
      <c r="P28" s="263">
        <v>13.5</v>
      </c>
      <c r="Q28" s="269">
        <v>14</v>
      </c>
      <c r="R28" s="276">
        <v>14</v>
      </c>
      <c r="S28" s="359">
        <f t="shared" si="0"/>
        <v>251</v>
      </c>
      <c r="T28" s="309">
        <v>21</v>
      </c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</row>
    <row r="29" spans="2:30" ht="37.15" customHeight="1" x14ac:dyDescent="0.3">
      <c r="B29" s="324">
        <v>22</v>
      </c>
      <c r="C29" s="326" t="s">
        <v>77</v>
      </c>
      <c r="D29" s="265">
        <v>18.5</v>
      </c>
      <c r="E29" s="317">
        <v>7.5</v>
      </c>
      <c r="F29" s="312">
        <v>22</v>
      </c>
      <c r="G29" s="314">
        <v>26</v>
      </c>
      <c r="H29" s="343">
        <v>23.5</v>
      </c>
      <c r="I29" s="266">
        <v>10.5</v>
      </c>
      <c r="J29" s="269">
        <v>24</v>
      </c>
      <c r="K29" s="316">
        <v>21</v>
      </c>
      <c r="L29" s="312">
        <v>20</v>
      </c>
      <c r="M29" s="263">
        <v>16.5</v>
      </c>
      <c r="N29" s="264">
        <v>24.5</v>
      </c>
      <c r="O29" s="312">
        <v>23</v>
      </c>
      <c r="P29" s="263">
        <v>21.5</v>
      </c>
      <c r="Q29" s="340">
        <v>2</v>
      </c>
      <c r="R29" s="358">
        <v>3</v>
      </c>
      <c r="S29" s="334">
        <f t="shared" si="0"/>
        <v>263.5</v>
      </c>
      <c r="T29" s="309">
        <v>22</v>
      </c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</row>
    <row r="30" spans="2:30" ht="37.15" customHeight="1" x14ac:dyDescent="0.3">
      <c r="B30" s="324">
        <v>23</v>
      </c>
      <c r="C30" s="326" t="s">
        <v>64</v>
      </c>
      <c r="D30" s="265">
        <v>8.5</v>
      </c>
      <c r="E30" s="317">
        <v>10.5</v>
      </c>
      <c r="F30" s="265">
        <v>11.5</v>
      </c>
      <c r="G30" s="314">
        <v>10.5</v>
      </c>
      <c r="H30" s="312">
        <v>16</v>
      </c>
      <c r="I30" s="269">
        <v>19</v>
      </c>
      <c r="J30" s="269">
        <v>16</v>
      </c>
      <c r="K30" s="316">
        <v>14</v>
      </c>
      <c r="L30" s="262">
        <v>10.5</v>
      </c>
      <c r="M30" s="269">
        <v>27</v>
      </c>
      <c r="N30" s="316">
        <v>27</v>
      </c>
      <c r="O30" s="312">
        <v>27</v>
      </c>
      <c r="P30" s="269">
        <v>27</v>
      </c>
      <c r="Q30" s="269">
        <v>26</v>
      </c>
      <c r="R30" s="276">
        <v>26</v>
      </c>
      <c r="S30" s="334">
        <f t="shared" si="0"/>
        <v>276.5</v>
      </c>
      <c r="T30" s="309">
        <v>23</v>
      </c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</row>
    <row r="31" spans="2:30" ht="37.15" customHeight="1" x14ac:dyDescent="0.3">
      <c r="B31" s="324">
        <v>24</v>
      </c>
      <c r="C31" s="326" t="s">
        <v>79</v>
      </c>
      <c r="D31" s="265">
        <v>11</v>
      </c>
      <c r="E31" s="317">
        <v>20.5</v>
      </c>
      <c r="F31" s="265">
        <v>22</v>
      </c>
      <c r="G31" s="314">
        <v>17</v>
      </c>
      <c r="H31" s="312">
        <v>27</v>
      </c>
      <c r="I31" s="350">
        <v>2</v>
      </c>
      <c r="J31" s="269">
        <v>19</v>
      </c>
      <c r="K31" s="316">
        <v>19</v>
      </c>
      <c r="L31" s="312">
        <v>20</v>
      </c>
      <c r="M31" s="269">
        <v>24</v>
      </c>
      <c r="N31" s="264">
        <v>21.5</v>
      </c>
      <c r="O31" s="312">
        <v>23</v>
      </c>
      <c r="P31" s="263">
        <v>13.5</v>
      </c>
      <c r="Q31" s="269">
        <v>14</v>
      </c>
      <c r="R31" s="276">
        <v>24</v>
      </c>
      <c r="S31" s="334">
        <f t="shared" si="0"/>
        <v>277.5</v>
      </c>
      <c r="T31" s="309">
        <v>24</v>
      </c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</row>
    <row r="32" spans="2:30" ht="37.15" customHeight="1" x14ac:dyDescent="0.3">
      <c r="B32" s="324">
        <v>25</v>
      </c>
      <c r="C32" s="326" t="s">
        <v>92</v>
      </c>
      <c r="D32" s="265">
        <v>26.5</v>
      </c>
      <c r="E32" s="317">
        <v>20.5</v>
      </c>
      <c r="F32" s="265">
        <v>18.5</v>
      </c>
      <c r="G32" s="314">
        <v>22</v>
      </c>
      <c r="H32" s="343">
        <v>18.5</v>
      </c>
      <c r="I32" s="266">
        <v>10.5</v>
      </c>
      <c r="J32" s="269">
        <v>15</v>
      </c>
      <c r="K32" s="316">
        <v>20</v>
      </c>
      <c r="L32" s="312">
        <v>20</v>
      </c>
      <c r="M32" s="269">
        <v>25</v>
      </c>
      <c r="N32" s="264">
        <v>24.5</v>
      </c>
      <c r="O32" s="262">
        <v>11.5</v>
      </c>
      <c r="P32" s="269">
        <v>17</v>
      </c>
      <c r="Q32" s="269">
        <v>23</v>
      </c>
      <c r="R32" s="276">
        <v>21</v>
      </c>
      <c r="S32" s="334">
        <f t="shared" si="0"/>
        <v>293.5</v>
      </c>
      <c r="T32" s="309">
        <v>25</v>
      </c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</row>
    <row r="33" spans="2:30" ht="37.15" customHeight="1" x14ac:dyDescent="0.3">
      <c r="B33" s="324">
        <v>26</v>
      </c>
      <c r="C33" s="326" t="s">
        <v>80</v>
      </c>
      <c r="D33" s="311">
        <v>30</v>
      </c>
      <c r="E33" s="317">
        <v>14.5</v>
      </c>
      <c r="F33" s="265">
        <v>14.5</v>
      </c>
      <c r="G33" s="314">
        <v>20.5</v>
      </c>
      <c r="H33" s="343">
        <v>23.5</v>
      </c>
      <c r="I33" s="269">
        <v>25</v>
      </c>
      <c r="J33" s="269">
        <v>27</v>
      </c>
      <c r="K33" s="316">
        <v>6</v>
      </c>
      <c r="L33" s="312">
        <v>27</v>
      </c>
      <c r="M33" s="263">
        <v>20.5</v>
      </c>
      <c r="N33" s="316">
        <v>16</v>
      </c>
      <c r="O33" s="312">
        <v>17</v>
      </c>
      <c r="P33" s="269">
        <v>26</v>
      </c>
      <c r="Q33" s="269">
        <v>20</v>
      </c>
      <c r="R33" s="264">
        <v>12.5</v>
      </c>
      <c r="S33" s="359">
        <f t="shared" si="0"/>
        <v>300</v>
      </c>
      <c r="T33" s="309">
        <v>26</v>
      </c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</row>
    <row r="34" spans="2:30" ht="37.15" customHeight="1" x14ac:dyDescent="0.3">
      <c r="B34" s="324">
        <v>27</v>
      </c>
      <c r="C34" s="326" t="s">
        <v>85</v>
      </c>
      <c r="D34" s="311">
        <v>17</v>
      </c>
      <c r="E34" s="317">
        <v>14.5</v>
      </c>
      <c r="F34" s="265">
        <v>27.5</v>
      </c>
      <c r="G34" s="355">
        <v>3</v>
      </c>
      <c r="H34" s="343">
        <v>6.5</v>
      </c>
      <c r="I34" s="269">
        <v>25</v>
      </c>
      <c r="J34" s="269">
        <v>27</v>
      </c>
      <c r="K34" s="316">
        <v>27</v>
      </c>
      <c r="L34" s="312">
        <v>27</v>
      </c>
      <c r="M34" s="269">
        <v>27</v>
      </c>
      <c r="N34" s="316">
        <v>27</v>
      </c>
      <c r="O34" s="312">
        <v>27</v>
      </c>
      <c r="P34" s="269">
        <v>27</v>
      </c>
      <c r="Q34" s="269">
        <v>26</v>
      </c>
      <c r="R34" s="276">
        <v>26</v>
      </c>
      <c r="S34" s="334">
        <f t="shared" si="0"/>
        <v>334.5</v>
      </c>
      <c r="T34" s="309">
        <v>27</v>
      </c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</row>
    <row r="35" spans="2:30" ht="37.15" customHeight="1" x14ac:dyDescent="0.3">
      <c r="B35" s="324">
        <v>28</v>
      </c>
      <c r="C35" s="326" t="s">
        <v>84</v>
      </c>
      <c r="D35" s="311">
        <v>24</v>
      </c>
      <c r="E35" s="317">
        <v>26.5</v>
      </c>
      <c r="F35" s="312">
        <v>10</v>
      </c>
      <c r="G35" s="314">
        <v>18.5</v>
      </c>
      <c r="H35" s="343">
        <v>6.5</v>
      </c>
      <c r="I35" s="269">
        <v>29</v>
      </c>
      <c r="J35" s="269">
        <v>27</v>
      </c>
      <c r="K35" s="316">
        <v>27</v>
      </c>
      <c r="L35" s="312">
        <v>27</v>
      </c>
      <c r="M35" s="269">
        <v>27</v>
      </c>
      <c r="N35" s="316">
        <v>27</v>
      </c>
      <c r="O35" s="312">
        <v>27</v>
      </c>
      <c r="P35" s="269">
        <v>27</v>
      </c>
      <c r="Q35" s="269">
        <v>26</v>
      </c>
      <c r="R35" s="276">
        <v>26</v>
      </c>
      <c r="S35" s="334">
        <f t="shared" si="0"/>
        <v>355.5</v>
      </c>
      <c r="T35" s="309">
        <v>28</v>
      </c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</row>
    <row r="36" spans="2:30" ht="37.15" customHeight="1" x14ac:dyDescent="0.3">
      <c r="B36" s="324">
        <v>29</v>
      </c>
      <c r="C36" s="326" t="s">
        <v>138</v>
      </c>
      <c r="D36" s="311">
        <v>23</v>
      </c>
      <c r="E36" s="317">
        <v>20.5</v>
      </c>
      <c r="F36" s="312">
        <v>29</v>
      </c>
      <c r="G36" s="314">
        <v>10.5</v>
      </c>
      <c r="H36" s="312">
        <v>16</v>
      </c>
      <c r="I36" s="269">
        <v>29</v>
      </c>
      <c r="J36" s="269">
        <v>27</v>
      </c>
      <c r="K36" s="316">
        <v>27</v>
      </c>
      <c r="L36" s="312">
        <v>27</v>
      </c>
      <c r="M36" s="269">
        <v>27</v>
      </c>
      <c r="N36" s="316">
        <v>27</v>
      </c>
      <c r="O36" s="312">
        <v>27</v>
      </c>
      <c r="P36" s="269">
        <v>27</v>
      </c>
      <c r="Q36" s="269">
        <v>26</v>
      </c>
      <c r="R36" s="276">
        <v>26</v>
      </c>
      <c r="S36" s="359">
        <f t="shared" si="0"/>
        <v>369</v>
      </c>
      <c r="T36" s="309">
        <v>29</v>
      </c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</row>
    <row r="37" spans="2:30" ht="21" customHeight="1" x14ac:dyDescent="0.3"/>
    <row r="38" spans="2:30" s="55" customFormat="1" ht="23.25" x14ac:dyDescent="0.35">
      <c r="B38" s="55" t="s">
        <v>205</v>
      </c>
      <c r="G38" s="55" t="s">
        <v>52</v>
      </c>
      <c r="O38" s="55" t="s">
        <v>204</v>
      </c>
    </row>
  </sheetData>
  <sortState ref="B8:AE36">
    <sortCondition ref="S8:S36"/>
  </sortState>
  <mergeCells count="5">
    <mergeCell ref="B5:B7"/>
    <mergeCell ref="C5:C7"/>
    <mergeCell ref="D5:R5"/>
    <mergeCell ref="S5:S7"/>
    <mergeCell ref="T5:T7"/>
  </mergeCells>
  <pageMargins left="0.19685039370078741" right="0.23622047244094491" top="0.55118110236220474" bottom="0.35433070866141736" header="0.19685039370078741" footer="0.19685039370078741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="55" zoomScaleNormal="55" workbookViewId="0">
      <selection activeCell="F7" sqref="F7"/>
    </sheetView>
  </sheetViews>
  <sheetFormatPr defaultRowHeight="15" x14ac:dyDescent="0.25"/>
  <cols>
    <col min="1" max="1" width="4.7109375" customWidth="1"/>
    <col min="2" max="2" width="11.28515625" customWidth="1"/>
    <col min="3" max="3" width="50.7109375" customWidth="1"/>
    <col min="4" max="4" width="7.7109375" customWidth="1"/>
    <col min="5" max="5" width="9.7109375" customWidth="1"/>
    <col min="6" max="6" width="10" customWidth="1"/>
  </cols>
  <sheetData>
    <row r="1" spans="1:6" s="1" customFormat="1" x14ac:dyDescent="0.2">
      <c r="A1" s="377" t="s">
        <v>37</v>
      </c>
      <c r="B1" s="377"/>
      <c r="C1" s="377"/>
      <c r="D1" s="377"/>
      <c r="E1" s="377"/>
      <c r="F1" s="377"/>
    </row>
    <row r="2" spans="1:6" s="1" customFormat="1" x14ac:dyDescent="0.2">
      <c r="A2" s="377" t="s">
        <v>38</v>
      </c>
      <c r="B2" s="377"/>
      <c r="C2" s="377"/>
      <c r="D2" s="377"/>
      <c r="E2" s="377"/>
      <c r="F2" s="377"/>
    </row>
    <row r="3" spans="1:6" ht="23.25" x14ac:dyDescent="0.25">
      <c r="A3" s="14" t="s">
        <v>200</v>
      </c>
      <c r="B3" s="14"/>
      <c r="C3" s="15"/>
      <c r="D3" s="15"/>
      <c r="E3" s="15"/>
      <c r="F3" s="15"/>
    </row>
    <row r="4" spans="1:6" ht="18" x14ac:dyDescent="0.25">
      <c r="A4" s="366" t="s">
        <v>31</v>
      </c>
      <c r="B4" s="366"/>
      <c r="C4" s="366"/>
      <c r="D4" s="366"/>
      <c r="E4" s="366"/>
      <c r="F4" s="366"/>
    </row>
    <row r="5" spans="1:6" ht="18" x14ac:dyDescent="0.25">
      <c r="A5" s="18" t="s">
        <v>247</v>
      </c>
      <c r="B5" s="18"/>
      <c r="C5" s="17"/>
      <c r="D5" s="17"/>
      <c r="E5" s="17"/>
      <c r="F5" s="162" t="s">
        <v>201</v>
      </c>
    </row>
    <row r="6" spans="1:6" ht="18" x14ac:dyDescent="0.25">
      <c r="A6" s="18"/>
      <c r="B6" s="18"/>
      <c r="C6" s="17"/>
      <c r="D6" s="17"/>
      <c r="E6" s="17"/>
      <c r="F6" s="64" t="s">
        <v>48</v>
      </c>
    </row>
    <row r="7" spans="1:6" ht="49.9" customHeight="1" x14ac:dyDescent="0.25">
      <c r="A7" s="38" t="s">
        <v>27</v>
      </c>
      <c r="B7" s="161" t="s">
        <v>202</v>
      </c>
      <c r="C7" s="39" t="s">
        <v>33</v>
      </c>
      <c r="D7" s="39" t="s">
        <v>57</v>
      </c>
      <c r="E7" s="19" t="s">
        <v>28</v>
      </c>
      <c r="F7" s="33" t="s">
        <v>246</v>
      </c>
    </row>
    <row r="8" spans="1:6" ht="18.75" customHeight="1" x14ac:dyDescent="0.25">
      <c r="A8" s="165">
        <v>18</v>
      </c>
      <c r="B8" s="156">
        <v>31</v>
      </c>
      <c r="C8" s="10" t="s">
        <v>78</v>
      </c>
      <c r="D8" s="20" t="s">
        <v>130</v>
      </c>
      <c r="E8" s="179" t="s">
        <v>130</v>
      </c>
      <c r="F8" s="20"/>
    </row>
    <row r="9" spans="1:6" ht="18.75" customHeight="1" x14ac:dyDescent="0.25">
      <c r="A9" s="165">
        <v>21</v>
      </c>
      <c r="B9" s="156">
        <v>12</v>
      </c>
      <c r="C9" s="10" t="s">
        <v>81</v>
      </c>
      <c r="D9" s="20">
        <v>43</v>
      </c>
      <c r="E9" s="180">
        <v>1</v>
      </c>
      <c r="F9" s="180">
        <v>1</v>
      </c>
    </row>
    <row r="10" spans="1:6" ht="18.75" customHeight="1" x14ac:dyDescent="0.25">
      <c r="A10" s="165">
        <v>1</v>
      </c>
      <c r="B10" s="156">
        <v>10</v>
      </c>
      <c r="C10" s="10" t="s">
        <v>40</v>
      </c>
      <c r="D10" s="20">
        <v>42</v>
      </c>
      <c r="E10" s="180">
        <v>2</v>
      </c>
      <c r="F10" s="180">
        <v>2</v>
      </c>
    </row>
    <row r="11" spans="1:6" ht="18.75" customHeight="1" x14ac:dyDescent="0.25">
      <c r="A11" s="165">
        <v>16</v>
      </c>
      <c r="B11" s="156">
        <v>29</v>
      </c>
      <c r="C11" s="10" t="s">
        <v>76</v>
      </c>
      <c r="D11" s="20">
        <v>41</v>
      </c>
      <c r="E11" s="180">
        <v>3</v>
      </c>
      <c r="F11" s="180">
        <v>3</v>
      </c>
    </row>
    <row r="12" spans="1:6" ht="18.75" customHeight="1" x14ac:dyDescent="0.25">
      <c r="A12" s="165">
        <v>5</v>
      </c>
      <c r="B12" s="156">
        <v>26</v>
      </c>
      <c r="C12" s="10" t="s">
        <v>66</v>
      </c>
      <c r="D12" s="20">
        <v>39</v>
      </c>
      <c r="E12" s="180">
        <v>4</v>
      </c>
      <c r="F12" s="180">
        <v>4</v>
      </c>
    </row>
    <row r="13" spans="1:6" ht="18.75" customHeight="1" x14ac:dyDescent="0.25">
      <c r="A13" s="165">
        <v>4</v>
      </c>
      <c r="B13" s="156">
        <v>5</v>
      </c>
      <c r="C13" s="10" t="s">
        <v>65</v>
      </c>
      <c r="D13" s="20">
        <v>38</v>
      </c>
      <c r="E13" s="180" t="s">
        <v>244</v>
      </c>
      <c r="F13" s="24">
        <v>5.6</v>
      </c>
    </row>
    <row r="14" spans="1:6" ht="18.75" customHeight="1" x14ac:dyDescent="0.25">
      <c r="A14" s="165">
        <v>11</v>
      </c>
      <c r="B14" s="156">
        <v>25</v>
      </c>
      <c r="C14" s="10" t="s">
        <v>88</v>
      </c>
      <c r="D14" s="20">
        <v>38</v>
      </c>
      <c r="E14" s="180" t="s">
        <v>245</v>
      </c>
      <c r="F14" s="24">
        <v>5.5</v>
      </c>
    </row>
    <row r="15" spans="1:6" ht="18.75" customHeight="1" x14ac:dyDescent="0.25">
      <c r="A15" s="165">
        <v>3</v>
      </c>
      <c r="B15" s="156">
        <v>9</v>
      </c>
      <c r="C15" s="10" t="s">
        <v>64</v>
      </c>
      <c r="D15" s="20">
        <v>36</v>
      </c>
      <c r="E15" s="178" t="s">
        <v>248</v>
      </c>
      <c r="F15" s="24">
        <v>8.5</v>
      </c>
    </row>
    <row r="16" spans="1:6" ht="18.75" customHeight="1" x14ac:dyDescent="0.25">
      <c r="A16" s="165">
        <v>6</v>
      </c>
      <c r="B16" s="156">
        <v>13</v>
      </c>
      <c r="C16" s="10" t="s">
        <v>67</v>
      </c>
      <c r="D16" s="20">
        <v>36</v>
      </c>
      <c r="E16" s="178" t="s">
        <v>248</v>
      </c>
      <c r="F16" s="24">
        <v>8.5</v>
      </c>
    </row>
    <row r="17" spans="1:6" ht="18.75" customHeight="1" x14ac:dyDescent="0.25">
      <c r="A17" s="165">
        <v>22</v>
      </c>
      <c r="B17" s="156">
        <v>11</v>
      </c>
      <c r="C17" s="10" t="s">
        <v>82</v>
      </c>
      <c r="D17" s="20">
        <v>36</v>
      </c>
      <c r="E17" s="178" t="s">
        <v>248</v>
      </c>
      <c r="F17" s="24">
        <v>8.5</v>
      </c>
    </row>
    <row r="18" spans="1:6" ht="18.75" customHeight="1" x14ac:dyDescent="0.25">
      <c r="A18" s="165">
        <v>27</v>
      </c>
      <c r="B18" s="156">
        <v>14</v>
      </c>
      <c r="C18" s="10" t="s">
        <v>87</v>
      </c>
      <c r="D18" s="20">
        <v>36</v>
      </c>
      <c r="E18" s="178" t="s">
        <v>248</v>
      </c>
      <c r="F18" s="24">
        <v>8.5</v>
      </c>
    </row>
    <row r="19" spans="1:6" ht="18.75" customHeight="1" x14ac:dyDescent="0.25">
      <c r="A19" s="165">
        <v>19</v>
      </c>
      <c r="B19" s="156">
        <v>2</v>
      </c>
      <c r="C19" s="10" t="s">
        <v>79</v>
      </c>
      <c r="D19" s="20">
        <v>35</v>
      </c>
      <c r="E19" s="180">
        <v>11</v>
      </c>
      <c r="F19" s="24">
        <v>11</v>
      </c>
    </row>
    <row r="20" spans="1:6" ht="18.75" customHeight="1" x14ac:dyDescent="0.25">
      <c r="A20" s="165">
        <v>2</v>
      </c>
      <c r="B20" s="156">
        <v>23</v>
      </c>
      <c r="C20" s="10" t="s">
        <v>63</v>
      </c>
      <c r="D20" s="20">
        <v>34</v>
      </c>
      <c r="E20" s="182" t="s">
        <v>249</v>
      </c>
      <c r="F20" s="24">
        <v>12.5</v>
      </c>
    </row>
    <row r="21" spans="1:6" ht="18.75" customHeight="1" x14ac:dyDescent="0.25">
      <c r="A21" s="165">
        <v>7</v>
      </c>
      <c r="B21" s="156">
        <v>8</v>
      </c>
      <c r="C21" s="10" t="s">
        <v>68</v>
      </c>
      <c r="D21" s="20">
        <v>34</v>
      </c>
      <c r="E21" s="182" t="s">
        <v>249</v>
      </c>
      <c r="F21" s="24">
        <v>12.5</v>
      </c>
    </row>
    <row r="22" spans="1:6" ht="18.75" customHeight="1" x14ac:dyDescent="0.25">
      <c r="A22" s="165">
        <v>12</v>
      </c>
      <c r="B22" s="156">
        <v>30</v>
      </c>
      <c r="C22" s="10" t="s">
        <v>72</v>
      </c>
      <c r="D22" s="20">
        <v>33</v>
      </c>
      <c r="E22" s="180">
        <v>14</v>
      </c>
      <c r="F22" s="24">
        <v>14</v>
      </c>
    </row>
    <row r="23" spans="1:6" ht="18.75" customHeight="1" x14ac:dyDescent="0.25">
      <c r="A23" s="165">
        <v>10</v>
      </c>
      <c r="B23" s="156">
        <v>3</v>
      </c>
      <c r="C23" s="10" t="s">
        <v>71</v>
      </c>
      <c r="D23" s="20">
        <v>32</v>
      </c>
      <c r="E23" s="180" t="s">
        <v>250</v>
      </c>
      <c r="F23" s="24">
        <v>15.5</v>
      </c>
    </row>
    <row r="24" spans="1:6" ht="18.75" customHeight="1" x14ac:dyDescent="0.25">
      <c r="A24" s="165">
        <v>25</v>
      </c>
      <c r="B24" s="156">
        <v>6</v>
      </c>
      <c r="C24" s="10" t="s">
        <v>85</v>
      </c>
      <c r="D24" s="20">
        <v>31</v>
      </c>
      <c r="E24" s="180">
        <v>17</v>
      </c>
      <c r="F24" s="24"/>
    </row>
    <row r="25" spans="1:6" ht="18.75" customHeight="1" x14ac:dyDescent="0.25">
      <c r="A25" s="165">
        <v>17</v>
      </c>
      <c r="B25" s="156">
        <v>32</v>
      </c>
      <c r="C25" s="10" t="s">
        <v>77</v>
      </c>
      <c r="D25" s="20">
        <v>30</v>
      </c>
      <c r="E25" s="180" t="s">
        <v>251</v>
      </c>
      <c r="F25" s="24">
        <v>18.5</v>
      </c>
    </row>
    <row r="26" spans="1:6" ht="18.75" customHeight="1" x14ac:dyDescent="0.25">
      <c r="A26" s="165">
        <v>28</v>
      </c>
      <c r="B26" s="156">
        <v>1</v>
      </c>
      <c r="C26" s="10" t="s">
        <v>89</v>
      </c>
      <c r="D26" s="20">
        <v>30</v>
      </c>
      <c r="E26" s="180" t="s">
        <v>251</v>
      </c>
      <c r="F26" s="24">
        <v>18.5</v>
      </c>
    </row>
    <row r="27" spans="1:6" ht="18.75" customHeight="1" x14ac:dyDescent="0.25">
      <c r="A27" s="165">
        <v>26</v>
      </c>
      <c r="B27" s="156">
        <v>22</v>
      </c>
      <c r="C27" s="10" t="s">
        <v>86</v>
      </c>
      <c r="D27" s="20">
        <v>29</v>
      </c>
      <c r="E27" s="180">
        <v>20</v>
      </c>
      <c r="F27" s="180">
        <v>20</v>
      </c>
    </row>
    <row r="28" spans="1:6" ht="18.75" customHeight="1" x14ac:dyDescent="0.25">
      <c r="A28" s="165">
        <v>30</v>
      </c>
      <c r="B28" s="156">
        <v>17</v>
      </c>
      <c r="C28" s="10" t="s">
        <v>128</v>
      </c>
      <c r="D28" s="20">
        <v>25</v>
      </c>
      <c r="E28" s="180">
        <v>21</v>
      </c>
      <c r="F28" s="180">
        <v>21</v>
      </c>
    </row>
    <row r="29" spans="1:6" ht="18.75" customHeight="1" x14ac:dyDescent="0.25">
      <c r="A29" s="165">
        <v>23</v>
      </c>
      <c r="B29" s="156">
        <v>4</v>
      </c>
      <c r="C29" s="10" t="s">
        <v>83</v>
      </c>
      <c r="D29" s="20">
        <v>20</v>
      </c>
      <c r="E29" s="180">
        <v>22</v>
      </c>
      <c r="F29" s="180">
        <v>22</v>
      </c>
    </row>
    <row r="30" spans="1:6" ht="18.75" customHeight="1" x14ac:dyDescent="0.25">
      <c r="A30" s="165">
        <v>15</v>
      </c>
      <c r="B30" s="156">
        <v>28</v>
      </c>
      <c r="C30" s="10" t="s">
        <v>138</v>
      </c>
      <c r="D30" s="20">
        <v>16</v>
      </c>
      <c r="E30" s="180">
        <v>23</v>
      </c>
      <c r="F30" s="180">
        <v>23</v>
      </c>
    </row>
    <row r="31" spans="1:6" ht="18.75" customHeight="1" x14ac:dyDescent="0.25">
      <c r="A31" s="165">
        <v>24</v>
      </c>
      <c r="B31" s="156">
        <v>16</v>
      </c>
      <c r="C31" s="10" t="s">
        <v>84</v>
      </c>
      <c r="D31" s="20">
        <v>14</v>
      </c>
      <c r="E31" s="180">
        <v>24</v>
      </c>
      <c r="F31" s="180">
        <v>24</v>
      </c>
    </row>
    <row r="32" spans="1:6" ht="18.75" customHeight="1" x14ac:dyDescent="0.25">
      <c r="A32" s="165">
        <v>9</v>
      </c>
      <c r="B32" s="156">
        <v>15</v>
      </c>
      <c r="C32" s="10" t="s">
        <v>70</v>
      </c>
      <c r="D32" s="20">
        <v>13</v>
      </c>
      <c r="E32" s="180">
        <v>25</v>
      </c>
      <c r="F32" s="180">
        <v>25</v>
      </c>
    </row>
    <row r="33" spans="1:6" ht="18.75" customHeight="1" x14ac:dyDescent="0.25">
      <c r="A33" s="165">
        <v>8</v>
      </c>
      <c r="B33" s="156">
        <v>27</v>
      </c>
      <c r="C33" s="10" t="s">
        <v>69</v>
      </c>
      <c r="D33" s="20">
        <v>12</v>
      </c>
      <c r="E33" s="180" t="s">
        <v>252</v>
      </c>
      <c r="F33" s="24">
        <v>26.5</v>
      </c>
    </row>
    <row r="34" spans="1:6" ht="18.75" customHeight="1" x14ac:dyDescent="0.25">
      <c r="A34" s="165">
        <v>29</v>
      </c>
      <c r="B34" s="156">
        <v>19</v>
      </c>
      <c r="C34" s="10" t="s">
        <v>92</v>
      </c>
      <c r="D34" s="20">
        <v>12</v>
      </c>
      <c r="E34" s="180" t="s">
        <v>252</v>
      </c>
      <c r="F34" s="24">
        <v>26.5</v>
      </c>
    </row>
    <row r="35" spans="1:6" ht="18.75" customHeight="1" x14ac:dyDescent="0.25">
      <c r="A35" s="165">
        <v>13</v>
      </c>
      <c r="B35" s="156">
        <v>7</v>
      </c>
      <c r="C35" s="10" t="s">
        <v>73</v>
      </c>
      <c r="D35" s="20">
        <v>7</v>
      </c>
      <c r="E35" s="181">
        <v>28</v>
      </c>
      <c r="F35" s="181">
        <v>28</v>
      </c>
    </row>
    <row r="36" spans="1:6" ht="18.75" customHeight="1" x14ac:dyDescent="0.25">
      <c r="A36" s="165">
        <v>14</v>
      </c>
      <c r="B36" s="156">
        <v>18</v>
      </c>
      <c r="C36" s="10" t="s">
        <v>74</v>
      </c>
      <c r="D36" s="20">
        <v>5</v>
      </c>
      <c r="E36" s="180">
        <v>29</v>
      </c>
      <c r="F36" s="180">
        <v>29</v>
      </c>
    </row>
    <row r="37" spans="1:6" ht="18.75" customHeight="1" x14ac:dyDescent="0.25">
      <c r="A37" s="165">
        <v>20</v>
      </c>
      <c r="B37" s="156">
        <v>24</v>
      </c>
      <c r="C37" s="10" t="s">
        <v>80</v>
      </c>
      <c r="D37" s="20">
        <v>4</v>
      </c>
      <c r="E37" s="180">
        <v>30</v>
      </c>
      <c r="F37" s="180">
        <v>30</v>
      </c>
    </row>
    <row r="38" spans="1:6" ht="11.25" customHeight="1" x14ac:dyDescent="0.25">
      <c r="A38" s="27"/>
      <c r="B38" s="27"/>
      <c r="C38" s="28"/>
      <c r="D38" s="28"/>
      <c r="E38" s="28"/>
      <c r="F38" s="15"/>
    </row>
    <row r="39" spans="1:6" ht="18" x14ac:dyDescent="0.25">
      <c r="A39" s="29"/>
      <c r="B39" s="29"/>
      <c r="C39" s="15" t="s">
        <v>29</v>
      </c>
      <c r="D39" s="15" t="s">
        <v>242</v>
      </c>
      <c r="E39" s="15"/>
      <c r="F39" s="15"/>
    </row>
  </sheetData>
  <sortState ref="A8:F37">
    <sortCondition descending="1" ref="D8:D37"/>
  </sortState>
  <mergeCells count="3">
    <mergeCell ref="A1:F1"/>
    <mergeCell ref="A2:F2"/>
    <mergeCell ref="A4:F4"/>
  </mergeCells>
  <phoneticPr fontId="5" type="noConversion"/>
  <pageMargins left="0.62" right="0.24" top="0.34" bottom="0.35" header="0.2" footer="0.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70" zoomScaleNormal="70" workbookViewId="0">
      <selection activeCell="K23" sqref="K23"/>
    </sheetView>
  </sheetViews>
  <sheetFormatPr defaultRowHeight="15" x14ac:dyDescent="0.25"/>
  <cols>
    <col min="1" max="1" width="4.7109375" customWidth="1"/>
    <col min="2" max="2" width="57.5703125" customWidth="1"/>
    <col min="3" max="3" width="11" customWidth="1"/>
    <col min="4" max="4" width="11.28515625" customWidth="1"/>
    <col min="5" max="5" width="2.5703125" customWidth="1"/>
  </cols>
  <sheetData>
    <row r="1" spans="1:16" s="5" customFormat="1" ht="20.25" x14ac:dyDescent="0.3">
      <c r="A1" s="378" t="s">
        <v>62</v>
      </c>
      <c r="B1" s="378"/>
      <c r="C1" s="378"/>
      <c r="D1" s="378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5" customFormat="1" ht="20.45" customHeight="1" x14ac:dyDescent="0.3">
      <c r="A2" s="379" t="s">
        <v>38</v>
      </c>
      <c r="B2" s="379"/>
      <c r="C2" s="379"/>
      <c r="D2" s="379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9" customHeight="1" x14ac:dyDescent="0.25">
      <c r="A3" s="34"/>
      <c r="B3" s="34"/>
      <c r="C3" s="34"/>
      <c r="D3" s="34"/>
    </row>
    <row r="4" spans="1:16" ht="20.25" x14ac:dyDescent="0.25">
      <c r="A4" s="14" t="s">
        <v>239</v>
      </c>
      <c r="B4" s="15"/>
      <c r="C4" s="15"/>
      <c r="D4" s="15"/>
    </row>
    <row r="5" spans="1:16" s="52" customFormat="1" ht="18" x14ac:dyDescent="0.25">
      <c r="A5" s="366" t="s">
        <v>31</v>
      </c>
      <c r="B5" s="366"/>
      <c r="C5" s="366"/>
      <c r="D5" s="366"/>
    </row>
    <row r="6" spans="1:16" ht="18" x14ac:dyDescent="0.25">
      <c r="A6" s="18"/>
      <c r="B6" s="17"/>
      <c r="C6" s="17"/>
      <c r="D6" s="32" t="s">
        <v>201</v>
      </c>
    </row>
    <row r="7" spans="1:16" ht="18" x14ac:dyDescent="0.25">
      <c r="A7" s="18"/>
      <c r="B7" s="17"/>
      <c r="C7" s="17"/>
      <c r="D7" s="64" t="s">
        <v>241</v>
      </c>
    </row>
    <row r="8" spans="1:16" ht="34.15" customHeight="1" x14ac:dyDescent="0.25">
      <c r="A8" s="38" t="s">
        <v>27</v>
      </c>
      <c r="B8" s="20" t="s">
        <v>216</v>
      </c>
      <c r="C8" s="19" t="s">
        <v>28</v>
      </c>
      <c r="D8" s="33" t="s">
        <v>246</v>
      </c>
    </row>
    <row r="9" spans="1:16" ht="18" x14ac:dyDescent="0.25">
      <c r="A9" s="19">
        <v>28</v>
      </c>
      <c r="B9" s="10" t="s">
        <v>89</v>
      </c>
      <c r="C9" s="20">
        <v>1</v>
      </c>
      <c r="D9" s="20">
        <v>1</v>
      </c>
    </row>
    <row r="10" spans="1:16" ht="18" x14ac:dyDescent="0.25">
      <c r="A10" s="19">
        <v>1</v>
      </c>
      <c r="B10" s="10" t="s">
        <v>40</v>
      </c>
      <c r="C10" s="20">
        <v>2</v>
      </c>
      <c r="D10" s="20">
        <v>2</v>
      </c>
    </row>
    <row r="11" spans="1:16" ht="18" x14ac:dyDescent="0.25">
      <c r="A11" s="19">
        <v>21</v>
      </c>
      <c r="B11" s="10" t="s">
        <v>81</v>
      </c>
      <c r="C11" s="20">
        <v>3</v>
      </c>
      <c r="D11" s="20">
        <v>3</v>
      </c>
    </row>
    <row r="12" spans="1:16" ht="18" x14ac:dyDescent="0.25">
      <c r="A12" s="19">
        <v>6</v>
      </c>
      <c r="B12" s="10" t="s">
        <v>67</v>
      </c>
      <c r="C12" s="20">
        <v>4</v>
      </c>
      <c r="D12" s="20">
        <v>4</v>
      </c>
    </row>
    <row r="13" spans="1:16" ht="18" x14ac:dyDescent="0.25">
      <c r="A13" s="19">
        <v>9</v>
      </c>
      <c r="B13" s="10" t="s">
        <v>70</v>
      </c>
      <c r="C13" s="185" t="s">
        <v>244</v>
      </c>
      <c r="D13" s="20">
        <v>5.5</v>
      </c>
    </row>
    <row r="14" spans="1:16" ht="18" x14ac:dyDescent="0.25">
      <c r="A14" s="19">
        <v>27</v>
      </c>
      <c r="B14" s="10" t="s">
        <v>87</v>
      </c>
      <c r="C14" s="185" t="s">
        <v>244</v>
      </c>
      <c r="D14" s="20">
        <v>5.5</v>
      </c>
    </row>
    <row r="15" spans="1:16" ht="18" x14ac:dyDescent="0.25">
      <c r="A15" s="19">
        <v>17</v>
      </c>
      <c r="B15" s="10" t="s">
        <v>77</v>
      </c>
      <c r="C15" s="20" t="s">
        <v>272</v>
      </c>
      <c r="D15" s="20">
        <v>7.5</v>
      </c>
    </row>
    <row r="16" spans="1:16" ht="18" x14ac:dyDescent="0.25">
      <c r="A16" s="19">
        <v>26</v>
      </c>
      <c r="B16" s="10" t="s">
        <v>86</v>
      </c>
      <c r="C16" s="20" t="s">
        <v>272</v>
      </c>
      <c r="D16" s="20">
        <v>7.5</v>
      </c>
    </row>
    <row r="17" spans="1:4" ht="18" x14ac:dyDescent="0.25">
      <c r="A17" s="19">
        <v>3</v>
      </c>
      <c r="B17" s="10" t="s">
        <v>64</v>
      </c>
      <c r="C17" s="20" t="s">
        <v>273</v>
      </c>
      <c r="D17" s="20">
        <v>10.5</v>
      </c>
    </row>
    <row r="18" spans="1:4" ht="18" x14ac:dyDescent="0.25">
      <c r="A18" s="19">
        <v>10</v>
      </c>
      <c r="B18" s="10" t="s">
        <v>71</v>
      </c>
      <c r="C18" s="20" t="s">
        <v>273</v>
      </c>
      <c r="D18" s="20">
        <v>10.5</v>
      </c>
    </row>
    <row r="19" spans="1:4" ht="16.149999999999999" customHeight="1" x14ac:dyDescent="0.25">
      <c r="A19" s="19">
        <v>23</v>
      </c>
      <c r="B19" s="10" t="s">
        <v>83</v>
      </c>
      <c r="C19" s="20" t="s">
        <v>273</v>
      </c>
      <c r="D19" s="20">
        <v>10.5</v>
      </c>
    </row>
    <row r="20" spans="1:4" ht="18" x14ac:dyDescent="0.25">
      <c r="A20" s="19">
        <v>30</v>
      </c>
      <c r="B20" s="10" t="s">
        <v>128</v>
      </c>
      <c r="C20" s="20" t="s">
        <v>273</v>
      </c>
      <c r="D20" s="20">
        <v>10.5</v>
      </c>
    </row>
    <row r="21" spans="1:4" ht="18" x14ac:dyDescent="0.25">
      <c r="A21" s="19">
        <v>2</v>
      </c>
      <c r="B21" s="10" t="s">
        <v>63</v>
      </c>
      <c r="C21" s="186" t="s">
        <v>274</v>
      </c>
      <c r="D21" s="20">
        <v>14.5</v>
      </c>
    </row>
    <row r="22" spans="1:4" ht="18" x14ac:dyDescent="0.25">
      <c r="A22" s="19">
        <v>8</v>
      </c>
      <c r="B22" s="10" t="s">
        <v>69</v>
      </c>
      <c r="C22" s="186" t="s">
        <v>274</v>
      </c>
      <c r="D22" s="20">
        <v>14.5</v>
      </c>
    </row>
    <row r="23" spans="1:4" ht="18" x14ac:dyDescent="0.25">
      <c r="A23" s="19">
        <v>20</v>
      </c>
      <c r="B23" s="10" t="s">
        <v>80</v>
      </c>
      <c r="C23" s="186" t="s">
        <v>274</v>
      </c>
      <c r="D23" s="20">
        <v>14.5</v>
      </c>
    </row>
    <row r="24" spans="1:4" ht="18" x14ac:dyDescent="0.25">
      <c r="A24" s="19">
        <v>25</v>
      </c>
      <c r="B24" s="10" t="s">
        <v>85</v>
      </c>
      <c r="C24" s="186" t="s">
        <v>274</v>
      </c>
      <c r="D24" s="20">
        <v>14.5</v>
      </c>
    </row>
    <row r="25" spans="1:4" ht="18" x14ac:dyDescent="0.25">
      <c r="A25" s="19">
        <v>4</v>
      </c>
      <c r="B25" s="10" t="s">
        <v>65</v>
      </c>
      <c r="C25" s="20" t="s">
        <v>275</v>
      </c>
      <c r="D25" s="20">
        <v>20.5</v>
      </c>
    </row>
    <row r="26" spans="1:4" ht="18" x14ac:dyDescent="0.25">
      <c r="A26" s="19">
        <v>11</v>
      </c>
      <c r="B26" s="10" t="s">
        <v>88</v>
      </c>
      <c r="C26" s="20" t="s">
        <v>275</v>
      </c>
      <c r="D26" s="20">
        <v>20.5</v>
      </c>
    </row>
    <row r="27" spans="1:4" ht="18" x14ac:dyDescent="0.25">
      <c r="A27" s="19">
        <v>13</v>
      </c>
      <c r="B27" s="10" t="s">
        <v>73</v>
      </c>
      <c r="C27" s="20" t="s">
        <v>275</v>
      </c>
      <c r="D27" s="20">
        <v>20.5</v>
      </c>
    </row>
    <row r="28" spans="1:4" ht="18" x14ac:dyDescent="0.25">
      <c r="A28" s="19">
        <v>14</v>
      </c>
      <c r="B28" s="10" t="s">
        <v>74</v>
      </c>
      <c r="C28" s="20" t="s">
        <v>275</v>
      </c>
      <c r="D28" s="20">
        <v>20.5</v>
      </c>
    </row>
    <row r="29" spans="1:4" ht="18" x14ac:dyDescent="0.25">
      <c r="A29" s="19">
        <v>15</v>
      </c>
      <c r="B29" s="10" t="s">
        <v>138</v>
      </c>
      <c r="C29" s="20" t="s">
        <v>275</v>
      </c>
      <c r="D29" s="20">
        <v>20.5</v>
      </c>
    </row>
    <row r="30" spans="1:4" ht="18" x14ac:dyDescent="0.25">
      <c r="A30" s="19">
        <v>16</v>
      </c>
      <c r="B30" s="10" t="s">
        <v>76</v>
      </c>
      <c r="C30" s="20" t="s">
        <v>275</v>
      </c>
      <c r="D30" s="20">
        <v>20.5</v>
      </c>
    </row>
    <row r="31" spans="1:4" ht="18" x14ac:dyDescent="0.25">
      <c r="A31" s="19">
        <v>19</v>
      </c>
      <c r="B31" s="10" t="s">
        <v>79</v>
      </c>
      <c r="C31" s="20" t="s">
        <v>275</v>
      </c>
      <c r="D31" s="20">
        <v>20.5</v>
      </c>
    </row>
    <row r="32" spans="1:4" ht="18" x14ac:dyDescent="0.25">
      <c r="A32" s="19">
        <v>29</v>
      </c>
      <c r="B32" s="10" t="s">
        <v>92</v>
      </c>
      <c r="C32" s="20" t="s">
        <v>275</v>
      </c>
      <c r="D32" s="20">
        <v>20.5</v>
      </c>
    </row>
    <row r="33" spans="1:4" ht="18" x14ac:dyDescent="0.25">
      <c r="A33" s="19">
        <v>5</v>
      </c>
      <c r="B33" s="10" t="s">
        <v>66</v>
      </c>
      <c r="C33" s="20" t="s">
        <v>276</v>
      </c>
      <c r="D33" s="20">
        <v>26.5</v>
      </c>
    </row>
    <row r="34" spans="1:4" ht="18" x14ac:dyDescent="0.25">
      <c r="A34" s="19">
        <v>7</v>
      </c>
      <c r="B34" s="10" t="s">
        <v>68</v>
      </c>
      <c r="C34" s="20" t="s">
        <v>276</v>
      </c>
      <c r="D34" s="20">
        <v>26.5</v>
      </c>
    </row>
    <row r="35" spans="1:4" ht="18" x14ac:dyDescent="0.25">
      <c r="A35" s="19">
        <v>12</v>
      </c>
      <c r="B35" s="10" t="s">
        <v>72</v>
      </c>
      <c r="C35" s="20" t="s">
        <v>277</v>
      </c>
      <c r="D35" s="20">
        <v>26.5</v>
      </c>
    </row>
    <row r="36" spans="1:4" ht="18" x14ac:dyDescent="0.25">
      <c r="A36" s="19">
        <v>22</v>
      </c>
      <c r="B36" s="10" t="s">
        <v>82</v>
      </c>
      <c r="C36" s="20" t="s">
        <v>277</v>
      </c>
      <c r="D36" s="20">
        <v>26.5</v>
      </c>
    </row>
    <row r="37" spans="1:4" ht="18" x14ac:dyDescent="0.25">
      <c r="A37" s="19">
        <v>24</v>
      </c>
      <c r="B37" s="10" t="s">
        <v>84</v>
      </c>
      <c r="C37" s="20" t="s">
        <v>277</v>
      </c>
      <c r="D37" s="20">
        <v>26.5</v>
      </c>
    </row>
    <row r="38" spans="1:4" ht="18" x14ac:dyDescent="0.25">
      <c r="A38" s="19">
        <v>18</v>
      </c>
      <c r="B38" s="10" t="s">
        <v>78</v>
      </c>
      <c r="C38" s="20" t="s">
        <v>130</v>
      </c>
      <c r="D38" s="20"/>
    </row>
    <row r="39" spans="1:4" ht="18" x14ac:dyDescent="0.25">
      <c r="A39" s="27"/>
      <c r="B39" s="28"/>
      <c r="C39" s="28"/>
      <c r="D39" s="15"/>
    </row>
    <row r="40" spans="1:4" ht="18" x14ac:dyDescent="0.25">
      <c r="A40" s="29"/>
      <c r="B40" s="15" t="s">
        <v>29</v>
      </c>
      <c r="C40" s="15" t="s">
        <v>240</v>
      </c>
      <c r="D40" s="15"/>
    </row>
    <row r="41" spans="1:4" ht="18" x14ac:dyDescent="0.25">
      <c r="A41" s="27"/>
      <c r="B41" s="15"/>
      <c r="C41" s="15"/>
      <c r="D41" s="15"/>
    </row>
  </sheetData>
  <mergeCells count="3">
    <mergeCell ref="A1:D1"/>
    <mergeCell ref="A2:D2"/>
    <mergeCell ref="A5:D5"/>
  </mergeCells>
  <phoneticPr fontId="5" type="noConversion"/>
  <printOptions horizontalCentered="1"/>
  <pageMargins left="0.70866141732283472" right="0.23622047244094491" top="0.35433070866141736" bottom="0.47244094488188981" header="0.19685039370078741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70" zoomScaleNormal="70" workbookViewId="0">
      <selection activeCell="P38" sqref="P38"/>
    </sheetView>
  </sheetViews>
  <sheetFormatPr defaultRowHeight="15" x14ac:dyDescent="0.25"/>
  <cols>
    <col min="1" max="1" width="4.7109375" customWidth="1"/>
    <col min="2" max="2" width="57.5703125" customWidth="1"/>
    <col min="3" max="3" width="11" customWidth="1"/>
    <col min="4" max="4" width="11.28515625" customWidth="1"/>
    <col min="5" max="5" width="2.5703125" customWidth="1"/>
  </cols>
  <sheetData>
    <row r="1" spans="1:16" s="5" customFormat="1" ht="20.25" x14ac:dyDescent="0.3">
      <c r="A1" s="378" t="s">
        <v>62</v>
      </c>
      <c r="B1" s="378"/>
      <c r="C1" s="378"/>
      <c r="D1" s="378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5" customFormat="1" ht="20.45" customHeight="1" x14ac:dyDescent="0.3">
      <c r="A2" s="379" t="s">
        <v>38</v>
      </c>
      <c r="B2" s="379"/>
      <c r="C2" s="379"/>
      <c r="D2" s="379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9" customHeight="1" x14ac:dyDescent="0.25">
      <c r="A3" s="34"/>
      <c r="B3" s="34"/>
      <c r="C3" s="34"/>
      <c r="D3" s="34"/>
    </row>
    <row r="4" spans="1:16" ht="20.25" x14ac:dyDescent="0.25">
      <c r="A4" s="14" t="s">
        <v>239</v>
      </c>
      <c r="B4" s="15"/>
      <c r="C4" s="15"/>
      <c r="D4" s="15"/>
    </row>
    <row r="5" spans="1:16" s="52" customFormat="1" ht="18" x14ac:dyDescent="0.25">
      <c r="A5" s="366" t="s">
        <v>31</v>
      </c>
      <c r="B5" s="366"/>
      <c r="C5" s="366"/>
      <c r="D5" s="366"/>
    </row>
    <row r="6" spans="1:16" ht="18" x14ac:dyDescent="0.25">
      <c r="A6" s="18"/>
      <c r="B6" s="17"/>
      <c r="C6" s="17"/>
      <c r="D6" s="32" t="s">
        <v>201</v>
      </c>
    </row>
    <row r="7" spans="1:16" ht="18" x14ac:dyDescent="0.25">
      <c r="A7" s="18"/>
      <c r="B7" s="17"/>
      <c r="C7" s="17"/>
      <c r="D7" s="64" t="s">
        <v>241</v>
      </c>
    </row>
    <row r="8" spans="1:16" ht="34.15" customHeight="1" x14ac:dyDescent="0.25">
      <c r="A8" s="251" t="s">
        <v>27</v>
      </c>
      <c r="B8" s="20" t="s">
        <v>216</v>
      </c>
      <c r="C8" s="19" t="s">
        <v>28</v>
      </c>
      <c r="D8" s="33" t="s">
        <v>246</v>
      </c>
    </row>
    <row r="9" spans="1:16" ht="18" x14ac:dyDescent="0.25">
      <c r="A9" s="19">
        <v>1</v>
      </c>
      <c r="B9" s="10" t="s">
        <v>40</v>
      </c>
      <c r="C9" s="20">
        <v>2</v>
      </c>
      <c r="D9" s="20">
        <v>2</v>
      </c>
    </row>
    <row r="10" spans="1:16" ht="18" x14ac:dyDescent="0.25">
      <c r="A10" s="19">
        <v>2</v>
      </c>
      <c r="B10" s="10" t="s">
        <v>63</v>
      </c>
      <c r="C10" s="186" t="s">
        <v>274</v>
      </c>
      <c r="D10" s="20">
        <v>14.5</v>
      </c>
    </row>
    <row r="11" spans="1:16" ht="18" x14ac:dyDescent="0.25">
      <c r="A11" s="19">
        <v>3</v>
      </c>
      <c r="B11" s="10" t="s">
        <v>64</v>
      </c>
      <c r="C11" s="20" t="s">
        <v>273</v>
      </c>
      <c r="D11" s="20">
        <v>10.5</v>
      </c>
    </row>
    <row r="12" spans="1:16" ht="18" x14ac:dyDescent="0.25">
      <c r="A12" s="19">
        <v>4</v>
      </c>
      <c r="B12" s="10" t="s">
        <v>65</v>
      </c>
      <c r="C12" s="20" t="s">
        <v>275</v>
      </c>
      <c r="D12" s="20">
        <v>20.5</v>
      </c>
    </row>
    <row r="13" spans="1:16" ht="18" x14ac:dyDescent="0.25">
      <c r="A13" s="19">
        <v>5</v>
      </c>
      <c r="B13" s="10" t="s">
        <v>66</v>
      </c>
      <c r="C13" s="20" t="s">
        <v>276</v>
      </c>
      <c r="D13" s="20">
        <v>26.5</v>
      </c>
    </row>
    <row r="14" spans="1:16" ht="18" x14ac:dyDescent="0.25">
      <c r="A14" s="19">
        <v>6</v>
      </c>
      <c r="B14" s="10" t="s">
        <v>67</v>
      </c>
      <c r="C14" s="20">
        <v>4</v>
      </c>
      <c r="D14" s="20">
        <v>4</v>
      </c>
    </row>
    <row r="15" spans="1:16" ht="18" x14ac:dyDescent="0.25">
      <c r="A15" s="19">
        <v>7</v>
      </c>
      <c r="B15" s="10" t="s">
        <v>68</v>
      </c>
      <c r="C15" s="20" t="s">
        <v>276</v>
      </c>
      <c r="D15" s="20">
        <v>26.5</v>
      </c>
    </row>
    <row r="16" spans="1:16" ht="18" x14ac:dyDescent="0.25">
      <c r="A16" s="19">
        <v>8</v>
      </c>
      <c r="B16" s="10" t="s">
        <v>69</v>
      </c>
      <c r="C16" s="186" t="s">
        <v>274</v>
      </c>
      <c r="D16" s="20">
        <v>14.5</v>
      </c>
    </row>
    <row r="17" spans="1:4" ht="18" x14ac:dyDescent="0.25">
      <c r="A17" s="19">
        <v>9</v>
      </c>
      <c r="B17" s="10" t="s">
        <v>70</v>
      </c>
      <c r="C17" s="185" t="s">
        <v>244</v>
      </c>
      <c r="D17" s="20">
        <v>5.5</v>
      </c>
    </row>
    <row r="18" spans="1:4" ht="18" x14ac:dyDescent="0.25">
      <c r="A18" s="19">
        <v>10</v>
      </c>
      <c r="B18" s="10" t="s">
        <v>71</v>
      </c>
      <c r="C18" s="20" t="s">
        <v>273</v>
      </c>
      <c r="D18" s="20">
        <v>10.5</v>
      </c>
    </row>
    <row r="19" spans="1:4" ht="16.149999999999999" customHeight="1" x14ac:dyDescent="0.25">
      <c r="A19" s="19">
        <v>11</v>
      </c>
      <c r="B19" s="10" t="s">
        <v>88</v>
      </c>
      <c r="C19" s="20" t="s">
        <v>275</v>
      </c>
      <c r="D19" s="20">
        <v>20.5</v>
      </c>
    </row>
    <row r="20" spans="1:4" ht="18" x14ac:dyDescent="0.25">
      <c r="A20" s="19">
        <v>12</v>
      </c>
      <c r="B20" s="10" t="s">
        <v>72</v>
      </c>
      <c r="C20" s="20" t="s">
        <v>277</v>
      </c>
      <c r="D20" s="20">
        <v>26.5</v>
      </c>
    </row>
    <row r="21" spans="1:4" ht="18" x14ac:dyDescent="0.25">
      <c r="A21" s="19">
        <v>13</v>
      </c>
      <c r="B21" s="10" t="s">
        <v>73</v>
      </c>
      <c r="C21" s="20" t="s">
        <v>275</v>
      </c>
      <c r="D21" s="20">
        <v>20.5</v>
      </c>
    </row>
    <row r="22" spans="1:4" ht="18" x14ac:dyDescent="0.25">
      <c r="A22" s="19">
        <v>14</v>
      </c>
      <c r="B22" s="10" t="s">
        <v>74</v>
      </c>
      <c r="C22" s="20" t="s">
        <v>275</v>
      </c>
      <c r="D22" s="20">
        <v>20.5</v>
      </c>
    </row>
    <row r="23" spans="1:4" ht="18" x14ac:dyDescent="0.25">
      <c r="A23" s="19">
        <v>15</v>
      </c>
      <c r="B23" s="10" t="s">
        <v>138</v>
      </c>
      <c r="C23" s="20" t="s">
        <v>275</v>
      </c>
      <c r="D23" s="20">
        <v>20.5</v>
      </c>
    </row>
    <row r="24" spans="1:4" ht="18" x14ac:dyDescent="0.25">
      <c r="A24" s="19">
        <v>16</v>
      </c>
      <c r="B24" s="10" t="s">
        <v>76</v>
      </c>
      <c r="C24" s="20" t="s">
        <v>275</v>
      </c>
      <c r="D24" s="20">
        <v>20.5</v>
      </c>
    </row>
    <row r="25" spans="1:4" ht="18" x14ac:dyDescent="0.25">
      <c r="A25" s="19">
        <v>17</v>
      </c>
      <c r="B25" s="10" t="s">
        <v>77</v>
      </c>
      <c r="C25" s="20" t="s">
        <v>272</v>
      </c>
      <c r="D25" s="20">
        <v>7.5</v>
      </c>
    </row>
    <row r="26" spans="1:4" ht="18" x14ac:dyDescent="0.25">
      <c r="A26" s="19">
        <v>18</v>
      </c>
      <c r="B26" s="10" t="s">
        <v>78</v>
      </c>
      <c r="C26" s="20" t="s">
        <v>130</v>
      </c>
      <c r="D26" s="20"/>
    </row>
    <row r="27" spans="1:4" ht="18" x14ac:dyDescent="0.25">
      <c r="A27" s="19">
        <v>19</v>
      </c>
      <c r="B27" s="10" t="s">
        <v>79</v>
      </c>
      <c r="C27" s="20" t="s">
        <v>275</v>
      </c>
      <c r="D27" s="20">
        <v>20.5</v>
      </c>
    </row>
    <row r="28" spans="1:4" ht="18" x14ac:dyDescent="0.25">
      <c r="A28" s="19">
        <v>20</v>
      </c>
      <c r="B28" s="10" t="s">
        <v>80</v>
      </c>
      <c r="C28" s="186" t="s">
        <v>274</v>
      </c>
      <c r="D28" s="20">
        <v>14.5</v>
      </c>
    </row>
    <row r="29" spans="1:4" ht="18" x14ac:dyDescent="0.25">
      <c r="A29" s="19">
        <v>21</v>
      </c>
      <c r="B29" s="10" t="s">
        <v>81</v>
      </c>
      <c r="C29" s="20">
        <v>3</v>
      </c>
      <c r="D29" s="20">
        <v>3</v>
      </c>
    </row>
    <row r="30" spans="1:4" ht="18" x14ac:dyDescent="0.25">
      <c r="A30" s="19">
        <v>22</v>
      </c>
      <c r="B30" s="10" t="s">
        <v>82</v>
      </c>
      <c r="C30" s="20" t="s">
        <v>277</v>
      </c>
      <c r="D30" s="20">
        <v>26.5</v>
      </c>
    </row>
    <row r="31" spans="1:4" ht="18" x14ac:dyDescent="0.25">
      <c r="A31" s="19">
        <v>23</v>
      </c>
      <c r="B31" s="10" t="s">
        <v>83</v>
      </c>
      <c r="C31" s="20" t="s">
        <v>273</v>
      </c>
      <c r="D31" s="20">
        <v>10.5</v>
      </c>
    </row>
    <row r="32" spans="1:4" ht="18" x14ac:dyDescent="0.25">
      <c r="A32" s="19">
        <v>24</v>
      </c>
      <c r="B32" s="10" t="s">
        <v>84</v>
      </c>
      <c r="C32" s="20" t="s">
        <v>277</v>
      </c>
      <c r="D32" s="20">
        <v>26.5</v>
      </c>
    </row>
    <row r="33" spans="1:4" ht="18" x14ac:dyDescent="0.25">
      <c r="A33" s="19">
        <v>25</v>
      </c>
      <c r="B33" s="10" t="s">
        <v>85</v>
      </c>
      <c r="C33" s="186" t="s">
        <v>274</v>
      </c>
      <c r="D33" s="20">
        <v>14.5</v>
      </c>
    </row>
    <row r="34" spans="1:4" ht="18" x14ac:dyDescent="0.25">
      <c r="A34" s="19">
        <v>26</v>
      </c>
      <c r="B34" s="10" t="s">
        <v>86</v>
      </c>
      <c r="C34" s="20" t="s">
        <v>272</v>
      </c>
      <c r="D34" s="20">
        <v>7.5</v>
      </c>
    </row>
    <row r="35" spans="1:4" ht="18" x14ac:dyDescent="0.25">
      <c r="A35" s="19">
        <v>27</v>
      </c>
      <c r="B35" s="10" t="s">
        <v>87</v>
      </c>
      <c r="C35" s="185" t="s">
        <v>244</v>
      </c>
      <c r="D35" s="20">
        <v>5.5</v>
      </c>
    </row>
    <row r="36" spans="1:4" ht="18" x14ac:dyDescent="0.25">
      <c r="A36" s="19">
        <v>28</v>
      </c>
      <c r="B36" s="10" t="s">
        <v>89</v>
      </c>
      <c r="C36" s="20">
        <v>1</v>
      </c>
      <c r="D36" s="20">
        <v>1</v>
      </c>
    </row>
    <row r="37" spans="1:4" ht="18" x14ac:dyDescent="0.25">
      <c r="A37" s="19">
        <v>29</v>
      </c>
      <c r="B37" s="10" t="s">
        <v>92</v>
      </c>
      <c r="C37" s="20" t="s">
        <v>275</v>
      </c>
      <c r="D37" s="20">
        <v>20.5</v>
      </c>
    </row>
    <row r="38" spans="1:4" ht="18" x14ac:dyDescent="0.25">
      <c r="A38" s="19">
        <v>30</v>
      </c>
      <c r="B38" s="10" t="s">
        <v>128</v>
      </c>
      <c r="C38" s="20" t="s">
        <v>273</v>
      </c>
      <c r="D38" s="20">
        <v>10.5</v>
      </c>
    </row>
    <row r="39" spans="1:4" ht="18" x14ac:dyDescent="0.25">
      <c r="A39" s="27"/>
      <c r="B39" s="28"/>
      <c r="C39" s="28"/>
      <c r="D39" s="15"/>
    </row>
    <row r="40" spans="1:4" ht="18" x14ac:dyDescent="0.25">
      <c r="A40" s="29"/>
      <c r="B40" s="15" t="s">
        <v>29</v>
      </c>
      <c r="C40" s="15" t="s">
        <v>240</v>
      </c>
      <c r="D40" s="15"/>
    </row>
    <row r="41" spans="1:4" ht="18" x14ac:dyDescent="0.25">
      <c r="A41" s="27"/>
      <c r="B41" s="15"/>
      <c r="C41" s="15"/>
      <c r="D41" s="15"/>
    </row>
  </sheetData>
  <sortState ref="A9:P38">
    <sortCondition ref="A9:A38"/>
  </sortState>
  <mergeCells count="3">
    <mergeCell ref="A1:D1"/>
    <mergeCell ref="A2:D2"/>
    <mergeCell ref="A5:D5"/>
  </mergeCells>
  <printOptions horizontalCentered="1"/>
  <pageMargins left="0.70866141732283472" right="0.23622047244094491" top="0.35433070866141736" bottom="0.47244094488188981" header="0.19685039370078741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>
    <pageSetUpPr fitToPage="1"/>
  </sheetPr>
  <dimension ref="A1:T129"/>
  <sheetViews>
    <sheetView topLeftCell="A52" zoomScale="40" zoomScaleNormal="40" workbookViewId="0">
      <selection activeCell="W30" sqref="W30"/>
    </sheetView>
  </sheetViews>
  <sheetFormatPr defaultRowHeight="15" x14ac:dyDescent="0.25"/>
  <cols>
    <col min="1" max="1" width="5.42578125" customWidth="1"/>
    <col min="2" max="2" width="20" customWidth="1"/>
    <col min="3" max="3" width="4.7109375" customWidth="1"/>
    <col min="4" max="4" width="21.28515625" customWidth="1"/>
    <col min="5" max="5" width="4.42578125" customWidth="1"/>
    <col min="6" max="6" width="21.28515625" customWidth="1"/>
    <col min="7" max="7" width="4.42578125" customWidth="1"/>
    <col min="8" max="8" width="21.28515625" customWidth="1"/>
    <col min="9" max="9" width="4.42578125" customWidth="1"/>
    <col min="10" max="10" width="21.28515625" customWidth="1"/>
    <col min="11" max="11" width="4.42578125" customWidth="1"/>
    <col min="12" max="12" width="21.28515625" customWidth="1"/>
    <col min="13" max="13" width="4.42578125" customWidth="1"/>
    <col min="14" max="14" width="21.28515625" customWidth="1"/>
    <col min="15" max="15" width="4.42578125" customWidth="1"/>
    <col min="16" max="16" width="22.28515625" customWidth="1"/>
    <col min="17" max="17" width="4.7109375" customWidth="1"/>
    <col min="18" max="18" width="23.140625" customWidth="1"/>
    <col min="19" max="19" width="5.28515625" customWidth="1"/>
    <col min="20" max="20" width="11" customWidth="1"/>
  </cols>
  <sheetData>
    <row r="1" spans="1:20" s="75" customFormat="1" ht="34.9" customHeight="1" x14ac:dyDescent="0.25">
      <c r="B1" s="150"/>
      <c r="C1" s="150"/>
      <c r="D1" s="150"/>
      <c r="E1" s="150"/>
      <c r="F1" s="150"/>
      <c r="G1" s="150"/>
      <c r="H1" s="150"/>
      <c r="I1" s="150"/>
      <c r="J1" s="150"/>
      <c r="K1" s="151" t="s">
        <v>37</v>
      </c>
      <c r="L1" s="150"/>
      <c r="M1" s="150"/>
      <c r="N1" s="150"/>
      <c r="O1" s="150"/>
      <c r="P1" s="150"/>
      <c r="Q1" s="150"/>
      <c r="R1" s="150"/>
      <c r="S1" s="150"/>
      <c r="T1" s="150"/>
    </row>
    <row r="2" spans="1:20" s="75" customFormat="1" ht="34.9" customHeight="1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51" t="s">
        <v>38</v>
      </c>
      <c r="L2" s="149"/>
      <c r="M2" s="149"/>
      <c r="N2" s="149"/>
      <c r="O2" s="149"/>
      <c r="P2" s="149"/>
      <c r="Q2" s="149"/>
      <c r="R2" s="149"/>
      <c r="S2" s="149"/>
      <c r="T2" s="149"/>
    </row>
    <row r="3" spans="1:20" s="75" customFormat="1" ht="61.5" x14ac:dyDescent="0.9">
      <c r="A3" s="147" t="s">
        <v>48</v>
      </c>
      <c r="B3" s="150"/>
      <c r="C3" s="150"/>
      <c r="D3" s="150"/>
      <c r="E3" s="150"/>
      <c r="F3" s="150"/>
      <c r="G3" s="150"/>
      <c r="H3" s="150"/>
      <c r="I3" s="150"/>
      <c r="J3" s="150"/>
      <c r="K3" s="152" t="s">
        <v>183</v>
      </c>
      <c r="L3" s="150"/>
      <c r="M3" s="150"/>
      <c r="N3" s="150"/>
      <c r="O3" s="150"/>
      <c r="P3" s="150"/>
      <c r="Q3" s="150"/>
      <c r="R3" s="148" t="s">
        <v>25</v>
      </c>
      <c r="S3" s="150"/>
      <c r="T3" s="150"/>
    </row>
    <row r="4" spans="1:20" ht="30" x14ac:dyDescent="0.4">
      <c r="A4" s="90" t="s">
        <v>181</v>
      </c>
      <c r="B4" s="90"/>
      <c r="C4" s="90"/>
      <c r="D4" s="91"/>
      <c r="E4" s="92"/>
      <c r="F4" s="92"/>
      <c r="G4" s="92"/>
      <c r="H4" s="92"/>
      <c r="I4" s="92"/>
      <c r="L4" s="91"/>
      <c r="M4" s="92"/>
      <c r="N4" s="92"/>
    </row>
    <row r="5" spans="1:20" ht="15.75" x14ac:dyDescent="0.25">
      <c r="L5" s="93"/>
    </row>
    <row r="6" spans="1:20" ht="18" x14ac:dyDescent="0.25">
      <c r="B6" s="94" t="s">
        <v>139</v>
      </c>
      <c r="D6" s="94" t="s">
        <v>140</v>
      </c>
      <c r="H6" s="94" t="s">
        <v>141</v>
      </c>
      <c r="J6" s="94" t="s">
        <v>142</v>
      </c>
      <c r="K6" s="93"/>
      <c r="L6" s="94" t="s">
        <v>143</v>
      </c>
      <c r="N6" s="94" t="s">
        <v>144</v>
      </c>
      <c r="P6" s="94" t="s">
        <v>145</v>
      </c>
    </row>
    <row r="7" spans="1:20" ht="15.75" x14ac:dyDescent="0.25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4"/>
      <c r="L7" s="193"/>
      <c r="M7" s="193"/>
      <c r="N7" s="193"/>
      <c r="O7" s="193"/>
      <c r="P7" s="193"/>
      <c r="Q7" s="193"/>
      <c r="R7" s="193"/>
      <c r="S7" s="193"/>
      <c r="T7" s="193"/>
    </row>
    <row r="8" spans="1:20" ht="21" thickBot="1" x14ac:dyDescent="0.3">
      <c r="A8" s="195">
        <f>IF($B$129=TRUE,1,"")</f>
        <v>1</v>
      </c>
      <c r="B8" s="196" t="s">
        <v>279</v>
      </c>
      <c r="C8" s="197"/>
      <c r="D8" s="193"/>
      <c r="E8" s="193"/>
      <c r="F8" s="193"/>
      <c r="G8" s="193"/>
      <c r="H8" s="193"/>
      <c r="I8" s="193"/>
      <c r="J8" s="193"/>
      <c r="K8" s="193"/>
      <c r="L8" s="194"/>
      <c r="M8" s="193"/>
      <c r="N8" s="193"/>
      <c r="O8" s="193"/>
      <c r="P8" s="193"/>
      <c r="Q8" s="193"/>
      <c r="R8" s="193"/>
      <c r="S8" s="193"/>
      <c r="T8" s="193"/>
    </row>
    <row r="9" spans="1:20" ht="21" thickBot="1" x14ac:dyDescent="0.3">
      <c r="A9" s="198"/>
      <c r="B9" s="188">
        <v>1</v>
      </c>
      <c r="C9" s="199"/>
      <c r="D9" s="200" t="s">
        <v>279</v>
      </c>
      <c r="E9" s="201"/>
      <c r="F9" s="193"/>
      <c r="G9" s="193"/>
      <c r="H9" s="202"/>
      <c r="I9" s="203"/>
      <c r="J9" s="202"/>
      <c r="K9" s="202"/>
      <c r="L9" s="202"/>
      <c r="M9" s="203"/>
      <c r="N9" s="202"/>
      <c r="O9" s="202"/>
      <c r="P9" s="202"/>
      <c r="Q9" s="193"/>
      <c r="R9" s="193"/>
      <c r="S9" s="193"/>
      <c r="T9" s="193"/>
    </row>
    <row r="10" spans="1:20" ht="21" thickBot="1" x14ac:dyDescent="0.3">
      <c r="A10" s="195">
        <f>IF($B$129=TRUE,32,"")</f>
        <v>32</v>
      </c>
      <c r="B10" s="196" t="s">
        <v>284</v>
      </c>
      <c r="C10" s="204"/>
      <c r="D10" s="205"/>
      <c r="E10" s="206"/>
      <c r="F10" s="193"/>
      <c r="G10" s="193"/>
      <c r="H10" s="202"/>
      <c r="I10" s="203"/>
      <c r="J10" s="202"/>
      <c r="K10" s="202"/>
      <c r="L10" s="202"/>
      <c r="M10" s="202"/>
      <c r="N10" s="203"/>
      <c r="O10" s="202"/>
      <c r="P10" s="202"/>
      <c r="Q10" s="202"/>
      <c r="R10" s="193"/>
      <c r="S10" s="193"/>
      <c r="T10" s="193"/>
    </row>
    <row r="11" spans="1:20" ht="21" thickBot="1" x14ac:dyDescent="0.3">
      <c r="A11" s="195"/>
      <c r="B11" s="189"/>
      <c r="C11" s="189"/>
      <c r="D11" s="188">
        <v>25</v>
      </c>
      <c r="E11" s="193"/>
      <c r="F11" s="207"/>
      <c r="G11" s="208"/>
      <c r="H11" s="187" t="s">
        <v>279</v>
      </c>
      <c r="I11" s="197"/>
      <c r="J11" s="202"/>
      <c r="K11" s="202"/>
      <c r="L11" s="202"/>
      <c r="M11" s="202"/>
      <c r="N11" s="203"/>
      <c r="O11" s="202"/>
      <c r="P11" s="202"/>
      <c r="Q11" s="202"/>
      <c r="R11" s="193"/>
      <c r="S11" s="193"/>
      <c r="T11" s="193"/>
    </row>
    <row r="12" spans="1:20" ht="21" thickBot="1" x14ac:dyDescent="0.3">
      <c r="A12" s="195">
        <f>IF($B$129=TRUE,16,"")</f>
        <v>16</v>
      </c>
      <c r="B12" s="196" t="s">
        <v>294</v>
      </c>
      <c r="C12" s="197"/>
      <c r="D12" s="209"/>
      <c r="E12" s="210"/>
      <c r="F12" s="193"/>
      <c r="G12" s="193"/>
      <c r="H12" s="202"/>
      <c r="I12" s="206"/>
      <c r="J12" s="202"/>
      <c r="K12" s="202"/>
      <c r="L12" s="202"/>
      <c r="M12" s="202"/>
      <c r="N12" s="211"/>
      <c r="O12" s="202"/>
      <c r="P12" s="202"/>
      <c r="Q12" s="202"/>
      <c r="R12" s="193"/>
      <c r="S12" s="193"/>
      <c r="T12" s="193"/>
    </row>
    <row r="13" spans="1:20" ht="21" thickBot="1" x14ac:dyDescent="0.3">
      <c r="A13" s="198"/>
      <c r="B13" s="188">
        <f>IF($B$128=TRUE,B9+1,"")</f>
        <v>2</v>
      </c>
      <c r="C13" s="199"/>
      <c r="D13" s="200" t="s">
        <v>295</v>
      </c>
      <c r="E13" s="212"/>
      <c r="F13" s="193"/>
      <c r="G13" s="193"/>
      <c r="H13" s="189"/>
      <c r="I13" s="213"/>
      <c r="J13" s="202"/>
      <c r="K13" s="202"/>
      <c r="L13" s="202"/>
      <c r="M13" s="202"/>
      <c r="N13" s="202"/>
      <c r="O13" s="211"/>
      <c r="P13" s="202"/>
      <c r="Q13" s="202"/>
      <c r="R13" s="202"/>
      <c r="S13" s="193"/>
      <c r="T13" s="193"/>
    </row>
    <row r="14" spans="1:20" ht="21" thickBot="1" x14ac:dyDescent="0.3">
      <c r="A14" s="195">
        <f>IF($B$129=TRUE,17,"")</f>
        <v>17</v>
      </c>
      <c r="B14" s="196" t="s">
        <v>295</v>
      </c>
      <c r="C14" s="204"/>
      <c r="D14" s="214"/>
      <c r="E14" s="214"/>
      <c r="F14" s="193"/>
      <c r="G14" s="193"/>
      <c r="H14" s="193"/>
      <c r="I14" s="213"/>
      <c r="J14" s="202"/>
      <c r="K14" s="202"/>
      <c r="L14" s="202"/>
      <c r="M14" s="193"/>
      <c r="N14" s="193"/>
      <c r="O14" s="193"/>
      <c r="P14" s="202"/>
      <c r="Q14" s="202"/>
      <c r="R14" s="202"/>
      <c r="S14" s="215" t="s">
        <v>146</v>
      </c>
      <c r="T14" s="193"/>
    </row>
    <row r="15" spans="1:20" ht="21" thickBot="1" x14ac:dyDescent="0.3">
      <c r="A15" s="195"/>
      <c r="B15" s="190"/>
      <c r="C15" s="189"/>
      <c r="D15" s="209"/>
      <c r="E15" s="209"/>
      <c r="F15" s="193"/>
      <c r="G15" s="193"/>
      <c r="H15" s="216">
        <f>IF($B$128=TRUE,F121+1,"")</f>
        <v>41</v>
      </c>
      <c r="I15" s="217"/>
      <c r="J15" s="218"/>
      <c r="K15" s="218"/>
      <c r="L15" s="187" t="s">
        <v>279</v>
      </c>
      <c r="M15" s="197"/>
      <c r="N15" s="193"/>
      <c r="O15" s="193"/>
      <c r="P15" s="202"/>
      <c r="Q15" s="202"/>
      <c r="R15" s="202"/>
      <c r="S15" s="193"/>
      <c r="T15" s="193"/>
    </row>
    <row r="16" spans="1:20" ht="21" thickBot="1" x14ac:dyDescent="0.3">
      <c r="A16" s="195">
        <f>IF($B$129=TRUE,8,"")</f>
        <v>8</v>
      </c>
      <c r="B16" s="196" t="s">
        <v>282</v>
      </c>
      <c r="C16" s="197"/>
      <c r="D16" s="209"/>
      <c r="E16" s="209"/>
      <c r="F16" s="193"/>
      <c r="G16" s="193"/>
      <c r="H16" s="193"/>
      <c r="I16" s="213"/>
      <c r="J16" s="202"/>
      <c r="K16" s="202"/>
      <c r="L16" s="202"/>
      <c r="M16" s="219"/>
      <c r="N16" s="193"/>
      <c r="O16" s="193"/>
      <c r="P16" s="202"/>
      <c r="Q16" s="202"/>
      <c r="R16" s="202"/>
      <c r="S16" s="193"/>
      <c r="T16" s="193"/>
    </row>
    <row r="17" spans="1:20" ht="21" thickBot="1" x14ac:dyDescent="0.3">
      <c r="A17" s="198"/>
      <c r="B17" s="188">
        <f>IF($B$128=TRUE,B13+1,"")</f>
        <v>3</v>
      </c>
      <c r="C17" s="199"/>
      <c r="D17" s="200" t="s">
        <v>281</v>
      </c>
      <c r="E17" s="220"/>
      <c r="F17" s="193"/>
      <c r="G17" s="193"/>
      <c r="H17" s="193"/>
      <c r="I17" s="217"/>
      <c r="J17" s="193"/>
      <c r="K17" s="193"/>
      <c r="L17" s="193"/>
      <c r="M17" s="217"/>
      <c r="N17" s="202"/>
      <c r="O17" s="193"/>
      <c r="P17" s="202"/>
      <c r="Q17" s="202"/>
      <c r="R17" s="202"/>
      <c r="S17" s="193"/>
      <c r="T17" s="193"/>
    </row>
    <row r="18" spans="1:20" ht="21" thickBot="1" x14ac:dyDescent="0.3">
      <c r="A18" s="195">
        <f>IF($B$129=TRUE,25,"")</f>
        <v>25</v>
      </c>
      <c r="B18" s="196" t="s">
        <v>281</v>
      </c>
      <c r="C18" s="204"/>
      <c r="D18" s="205"/>
      <c r="E18" s="206"/>
      <c r="F18" s="193"/>
      <c r="G18" s="193"/>
      <c r="H18" s="202"/>
      <c r="I18" s="213"/>
      <c r="J18" s="202"/>
      <c r="K18" s="202"/>
      <c r="L18" s="202"/>
      <c r="M18" s="213"/>
      <c r="N18" s="202"/>
      <c r="O18" s="193"/>
      <c r="P18" s="202"/>
      <c r="Q18" s="202"/>
      <c r="R18" s="202"/>
      <c r="S18" s="193"/>
      <c r="T18" s="193"/>
    </row>
    <row r="19" spans="1:20" ht="21" thickBot="1" x14ac:dyDescent="0.3">
      <c r="A19" s="195"/>
      <c r="B19" s="189"/>
      <c r="C19" s="189"/>
      <c r="D19" s="216">
        <f>IF($B$128=TRUE,D11+1,"")</f>
        <v>26</v>
      </c>
      <c r="E19" s="193"/>
      <c r="F19" s="207"/>
      <c r="G19" s="208"/>
      <c r="H19" s="187" t="s">
        <v>287</v>
      </c>
      <c r="I19" s="221"/>
      <c r="J19" s="202"/>
      <c r="K19" s="202"/>
      <c r="L19" s="202"/>
      <c r="M19" s="213"/>
      <c r="N19" s="202"/>
      <c r="O19" s="193"/>
      <c r="P19" s="202"/>
      <c r="Q19" s="202"/>
      <c r="R19" s="202"/>
      <c r="S19" s="193"/>
      <c r="T19" s="193"/>
    </row>
    <row r="20" spans="1:20" ht="21" thickBot="1" x14ac:dyDescent="0.3">
      <c r="A20" s="195">
        <f>IF($B$129=TRUE,9,"")</f>
        <v>9</v>
      </c>
      <c r="B20" s="196" t="s">
        <v>287</v>
      </c>
      <c r="C20" s="197"/>
      <c r="D20" s="209"/>
      <c r="E20" s="210"/>
      <c r="F20" s="193"/>
      <c r="G20" s="193"/>
      <c r="H20" s="202"/>
      <c r="I20" s="203"/>
      <c r="J20" s="202"/>
      <c r="K20" s="202"/>
      <c r="L20" s="202"/>
      <c r="M20" s="213"/>
      <c r="N20" s="202"/>
      <c r="O20" s="193"/>
      <c r="P20" s="202"/>
      <c r="Q20" s="202"/>
      <c r="R20" s="202"/>
      <c r="S20" s="193"/>
      <c r="T20" s="193"/>
    </row>
    <row r="21" spans="1:20" ht="21" thickBot="1" x14ac:dyDescent="0.3">
      <c r="A21" s="198"/>
      <c r="B21" s="188">
        <f>IF($B$128=TRUE,B17+1,"")</f>
        <v>4</v>
      </c>
      <c r="C21" s="199"/>
      <c r="D21" s="200" t="s">
        <v>287</v>
      </c>
      <c r="E21" s="212"/>
      <c r="F21" s="193"/>
      <c r="G21" s="193"/>
      <c r="H21" s="202"/>
      <c r="I21" s="203"/>
      <c r="J21" s="193"/>
      <c r="K21" s="193"/>
      <c r="L21" s="193"/>
      <c r="M21" s="213"/>
      <c r="N21" s="202"/>
      <c r="O21" s="193"/>
      <c r="P21" s="202"/>
      <c r="Q21" s="202"/>
      <c r="R21" s="202"/>
      <c r="S21" s="193"/>
      <c r="T21" s="193"/>
    </row>
    <row r="22" spans="1:20" ht="21" thickBot="1" x14ac:dyDescent="0.3">
      <c r="A22" s="195">
        <f>IF($B$129=TRUE,24,"")</f>
        <v>24</v>
      </c>
      <c r="B22" s="196" t="s">
        <v>278</v>
      </c>
      <c r="C22" s="204"/>
      <c r="D22" s="214"/>
      <c r="E22" s="214"/>
      <c r="F22" s="193"/>
      <c r="G22" s="193"/>
      <c r="H22" s="216"/>
      <c r="I22" s="203"/>
      <c r="J22" s="193"/>
      <c r="K22" s="193"/>
      <c r="L22" s="193"/>
      <c r="M22" s="213"/>
      <c r="N22" s="202"/>
      <c r="O22" s="193"/>
      <c r="P22" s="202"/>
      <c r="Q22" s="202"/>
      <c r="R22" s="202"/>
      <c r="S22" s="193"/>
      <c r="T22" s="193"/>
    </row>
    <row r="23" spans="1:20" ht="21" thickBot="1" x14ac:dyDescent="0.3">
      <c r="A23" s="195"/>
      <c r="B23" s="190"/>
      <c r="C23" s="189"/>
      <c r="D23" s="209"/>
      <c r="E23" s="209"/>
      <c r="F23" s="193"/>
      <c r="G23" s="193"/>
      <c r="H23" s="216"/>
      <c r="I23" s="203"/>
      <c r="J23" s="216">
        <f>IF($B$128=TRUE,J120+1,"")</f>
        <v>53</v>
      </c>
      <c r="K23" s="216"/>
      <c r="L23" s="216"/>
      <c r="M23" s="213">
        <v>37</v>
      </c>
      <c r="N23" s="222" t="s">
        <v>279</v>
      </c>
      <c r="O23" s="197"/>
      <c r="P23" s="202"/>
      <c r="Q23" s="202"/>
      <c r="R23" s="202"/>
      <c r="S23" s="193"/>
      <c r="T23" s="193"/>
    </row>
    <row r="24" spans="1:20" ht="21" thickBot="1" x14ac:dyDescent="0.3">
      <c r="A24" s="195">
        <f>IF($B$129=TRUE,4,"")</f>
        <v>4</v>
      </c>
      <c r="B24" s="196" t="s">
        <v>291</v>
      </c>
      <c r="C24" s="197"/>
      <c r="D24" s="209"/>
      <c r="E24" s="209"/>
      <c r="F24" s="193"/>
      <c r="G24" s="193"/>
      <c r="H24" s="216"/>
      <c r="I24" s="203"/>
      <c r="J24" s="193"/>
      <c r="K24" s="193"/>
      <c r="L24" s="193"/>
      <c r="M24" s="213"/>
      <c r="N24" s="202"/>
      <c r="O24" s="219"/>
      <c r="P24" s="193"/>
      <c r="Q24" s="193"/>
      <c r="R24" s="202"/>
      <c r="S24" s="193"/>
      <c r="T24" s="193"/>
    </row>
    <row r="25" spans="1:20" ht="21" thickBot="1" x14ac:dyDescent="0.3">
      <c r="A25" s="198"/>
      <c r="B25" s="188">
        <f>IF($B$128=TRUE,B21+1,"")</f>
        <v>5</v>
      </c>
      <c r="C25" s="199"/>
      <c r="D25" s="200" t="s">
        <v>291</v>
      </c>
      <c r="E25" s="201"/>
      <c r="F25" s="193"/>
      <c r="G25" s="193"/>
      <c r="H25" s="202"/>
      <c r="I25" s="203"/>
      <c r="J25" s="193"/>
      <c r="K25" s="193"/>
      <c r="L25" s="193"/>
      <c r="M25" s="223"/>
      <c r="N25" s="193"/>
      <c r="O25" s="217"/>
      <c r="P25" s="202"/>
      <c r="Q25" s="202"/>
      <c r="R25" s="193"/>
      <c r="S25" s="193"/>
      <c r="T25" s="193"/>
    </row>
    <row r="26" spans="1:20" ht="21" thickBot="1" x14ac:dyDescent="0.3">
      <c r="A26" s="195">
        <f>IF($B$129=TRUE,29,"")</f>
        <v>29</v>
      </c>
      <c r="B26" s="196" t="s">
        <v>306</v>
      </c>
      <c r="C26" s="204"/>
      <c r="D26" s="205"/>
      <c r="E26" s="213"/>
      <c r="F26" s="193"/>
      <c r="G26" s="193"/>
      <c r="H26" s="202"/>
      <c r="I26" s="203"/>
      <c r="J26" s="189"/>
      <c r="K26" s="189"/>
      <c r="L26" s="189"/>
      <c r="M26" s="213"/>
      <c r="N26" s="202"/>
      <c r="O26" s="213"/>
      <c r="P26" s="202"/>
      <c r="Q26" s="189"/>
      <c r="R26" s="193"/>
      <c r="S26" s="193"/>
      <c r="T26" s="193"/>
    </row>
    <row r="27" spans="1:20" ht="21" thickBot="1" x14ac:dyDescent="0.3">
      <c r="A27" s="195"/>
      <c r="B27" s="189"/>
      <c r="C27" s="189"/>
      <c r="D27" s="216">
        <f>IF($B$128=TRUE,D19+1,"")</f>
        <v>27</v>
      </c>
      <c r="E27" s="193"/>
      <c r="F27" s="207"/>
      <c r="G27" s="208"/>
      <c r="H27" s="187" t="s">
        <v>288</v>
      </c>
      <c r="I27" s="197"/>
      <c r="J27" s="189"/>
      <c r="K27" s="189"/>
      <c r="L27" s="189"/>
      <c r="M27" s="223"/>
      <c r="N27" s="202"/>
      <c r="O27" s="213"/>
      <c r="P27" s="202"/>
      <c r="Q27" s="189"/>
      <c r="R27" s="193"/>
      <c r="S27" s="193"/>
      <c r="T27" s="193"/>
    </row>
    <row r="28" spans="1:20" ht="21" thickBot="1" x14ac:dyDescent="0.3">
      <c r="A28" s="195">
        <f>IF($B$129=TRUE,13,"")</f>
        <v>13</v>
      </c>
      <c r="B28" s="196" t="s">
        <v>288</v>
      </c>
      <c r="C28" s="197"/>
      <c r="D28" s="205"/>
      <c r="E28" s="213"/>
      <c r="F28" s="193"/>
      <c r="G28" s="193"/>
      <c r="H28" s="202"/>
      <c r="I28" s="224"/>
      <c r="J28" s="189"/>
      <c r="K28" s="189"/>
      <c r="L28" s="189"/>
      <c r="M28" s="223"/>
      <c r="N28" s="202"/>
      <c r="O28" s="213"/>
      <c r="P28" s="202"/>
      <c r="Q28" s="189"/>
      <c r="R28" s="193"/>
      <c r="S28" s="193"/>
      <c r="T28" s="193"/>
    </row>
    <row r="29" spans="1:20" ht="21" thickBot="1" x14ac:dyDescent="0.3">
      <c r="A29" s="198"/>
      <c r="B29" s="188">
        <f>IF($B$128=TRUE,B25+1,"")</f>
        <v>6</v>
      </c>
      <c r="C29" s="199"/>
      <c r="D29" s="200" t="s">
        <v>288</v>
      </c>
      <c r="E29" s="212"/>
      <c r="F29" s="193"/>
      <c r="G29" s="193"/>
      <c r="H29" s="193"/>
      <c r="I29" s="217"/>
      <c r="J29" s="193"/>
      <c r="K29" s="193"/>
      <c r="L29" s="193"/>
      <c r="M29" s="217"/>
      <c r="N29" s="193"/>
      <c r="O29" s="213"/>
      <c r="P29" s="193"/>
      <c r="Q29" s="225"/>
      <c r="R29" s="202"/>
      <c r="S29" s="193"/>
      <c r="T29" s="193"/>
    </row>
    <row r="30" spans="1:20" ht="21" thickBot="1" x14ac:dyDescent="0.3">
      <c r="A30" s="195">
        <f>IF($B$129=TRUE,20,"")</f>
        <v>20</v>
      </c>
      <c r="B30" s="196"/>
      <c r="C30" s="204"/>
      <c r="D30" s="214"/>
      <c r="E30" s="214"/>
      <c r="F30" s="193"/>
      <c r="G30" s="193"/>
      <c r="H30" s="216"/>
      <c r="I30" s="217"/>
      <c r="J30" s="226"/>
      <c r="K30" s="226"/>
      <c r="L30" s="226"/>
      <c r="M30" s="210"/>
      <c r="N30" s="216"/>
      <c r="O30" s="213"/>
      <c r="P30" s="205"/>
      <c r="Q30" s="193"/>
      <c r="R30" s="193"/>
      <c r="S30" s="193"/>
      <c r="T30" s="193"/>
    </row>
    <row r="31" spans="1:20" ht="21" thickBot="1" x14ac:dyDescent="0.3">
      <c r="A31" s="195"/>
      <c r="B31" s="189"/>
      <c r="C31" s="189"/>
      <c r="D31" s="209"/>
      <c r="E31" s="209"/>
      <c r="F31" s="193"/>
      <c r="G31" s="193"/>
      <c r="H31" s="216">
        <f>IF($B$128=TRUE,H15+1,"")</f>
        <v>42</v>
      </c>
      <c r="I31" s="217"/>
      <c r="J31" s="227"/>
      <c r="K31" s="227"/>
      <c r="L31" s="187" t="s">
        <v>288</v>
      </c>
      <c r="M31" s="204"/>
      <c r="N31" s="193"/>
      <c r="O31" s="224"/>
      <c r="P31" s="202"/>
      <c r="Q31" s="193"/>
      <c r="R31" s="193"/>
      <c r="S31" s="193"/>
      <c r="T31" s="193"/>
    </row>
    <row r="32" spans="1:20" ht="21" thickBot="1" x14ac:dyDescent="0.3">
      <c r="A32" s="195">
        <f>IF($B$129=TRUE,5,"")</f>
        <v>5</v>
      </c>
      <c r="B32" s="196" t="s">
        <v>292</v>
      </c>
      <c r="C32" s="197"/>
      <c r="D32" s="209"/>
      <c r="E32" s="209"/>
      <c r="F32" s="193"/>
      <c r="G32" s="193"/>
      <c r="H32" s="216"/>
      <c r="I32" s="213"/>
      <c r="J32" s="189"/>
      <c r="K32" s="189"/>
      <c r="L32" s="189"/>
      <c r="M32" s="189"/>
      <c r="N32" s="193"/>
      <c r="O32" s="224"/>
      <c r="P32" s="202"/>
      <c r="Q32" s="193"/>
      <c r="R32" s="193"/>
      <c r="S32" s="193"/>
      <c r="T32" s="193"/>
    </row>
    <row r="33" spans="1:20" ht="21" thickBot="1" x14ac:dyDescent="0.3">
      <c r="A33" s="198"/>
      <c r="B33" s="188">
        <f>IF($B$128=TRUE,B29+1,"")</f>
        <v>7</v>
      </c>
      <c r="C33" s="199"/>
      <c r="D33" s="200" t="s">
        <v>292</v>
      </c>
      <c r="E33" s="201"/>
      <c r="F33" s="193"/>
      <c r="G33" s="193"/>
      <c r="H33" s="202"/>
      <c r="I33" s="213"/>
      <c r="J33" s="189"/>
      <c r="K33" s="189"/>
      <c r="L33" s="189"/>
      <c r="M33" s="189"/>
      <c r="N33" s="193"/>
      <c r="O33" s="213"/>
      <c r="P33" s="193"/>
      <c r="Q33" s="193"/>
      <c r="R33" s="193"/>
      <c r="S33" s="193"/>
      <c r="T33" s="193"/>
    </row>
    <row r="34" spans="1:20" ht="21" thickBot="1" x14ac:dyDescent="0.3">
      <c r="A34" s="195">
        <f>IF($B$129=TRUE,28,"")</f>
        <v>28</v>
      </c>
      <c r="B34" s="196" t="s">
        <v>293</v>
      </c>
      <c r="C34" s="204"/>
      <c r="D34" s="205"/>
      <c r="E34" s="213"/>
      <c r="F34" s="193"/>
      <c r="G34" s="193"/>
      <c r="H34" s="202"/>
      <c r="I34" s="213"/>
      <c r="J34" s="189"/>
      <c r="K34" s="189"/>
      <c r="L34" s="189"/>
      <c r="M34" s="189"/>
      <c r="N34" s="193"/>
      <c r="O34" s="213"/>
      <c r="P34" s="202"/>
      <c r="Q34" s="193"/>
      <c r="R34" s="193"/>
      <c r="S34" s="193"/>
      <c r="T34" s="193"/>
    </row>
    <row r="35" spans="1:20" ht="21" thickBot="1" x14ac:dyDescent="0.3">
      <c r="A35" s="195"/>
      <c r="B35" s="189"/>
      <c r="C35" s="189"/>
      <c r="D35" s="216">
        <f>IF($B$128=TRUE,D27+1,"")</f>
        <v>28</v>
      </c>
      <c r="E35" s="193"/>
      <c r="F35" s="207"/>
      <c r="G35" s="208"/>
      <c r="H35" s="187" t="s">
        <v>302</v>
      </c>
      <c r="I35" s="228"/>
      <c r="J35" s="189"/>
      <c r="K35" s="189"/>
      <c r="L35" s="189"/>
      <c r="M35" s="193"/>
      <c r="N35" s="193"/>
      <c r="O35" s="217"/>
      <c r="P35" s="193"/>
      <c r="Q35" s="193"/>
      <c r="R35" s="193"/>
      <c r="S35" s="193"/>
      <c r="T35" s="193"/>
    </row>
    <row r="36" spans="1:20" ht="21" thickBot="1" x14ac:dyDescent="0.3">
      <c r="A36" s="195">
        <f>IF($B$129=TRUE,12,"")</f>
        <v>12</v>
      </c>
      <c r="B36" s="196" t="s">
        <v>302</v>
      </c>
      <c r="C36" s="197"/>
      <c r="D36" s="205"/>
      <c r="E36" s="213"/>
      <c r="F36" s="193"/>
      <c r="G36" s="193"/>
      <c r="H36" s="202"/>
      <c r="I36" s="203"/>
      <c r="J36" s="193"/>
      <c r="K36" s="193"/>
      <c r="L36" s="193"/>
      <c r="M36" s="193"/>
      <c r="N36" s="193"/>
      <c r="O36" s="217"/>
      <c r="P36" s="193"/>
      <c r="Q36" s="193"/>
      <c r="R36" s="193"/>
      <c r="S36" s="193"/>
      <c r="T36" s="193"/>
    </row>
    <row r="37" spans="1:20" ht="21" thickBot="1" x14ac:dyDescent="0.3">
      <c r="A37" s="198"/>
      <c r="B37" s="188">
        <f>IF($B$128=TRUE,B33+1,"")</f>
        <v>8</v>
      </c>
      <c r="C37" s="199"/>
      <c r="D37" s="200" t="s">
        <v>302</v>
      </c>
      <c r="E37" s="212"/>
      <c r="F37" s="193"/>
      <c r="G37" s="193"/>
      <c r="H37" s="202"/>
      <c r="I37" s="203"/>
      <c r="J37" s="193"/>
      <c r="K37" s="193"/>
      <c r="L37" s="193"/>
      <c r="M37" s="193"/>
      <c r="N37" s="193"/>
      <c r="O37" s="217"/>
      <c r="P37" s="193"/>
      <c r="Q37" s="193"/>
      <c r="R37" s="193"/>
      <c r="S37" s="193"/>
      <c r="T37" s="193"/>
    </row>
    <row r="38" spans="1:20" ht="16.5" thickBot="1" x14ac:dyDescent="0.3">
      <c r="A38" s="195">
        <f>IF($B$129=TRUE,21,"")</f>
        <v>21</v>
      </c>
      <c r="B38" s="191"/>
      <c r="C38" s="212"/>
      <c r="D38" s="226"/>
      <c r="E38" s="211"/>
      <c r="F38" s="193"/>
      <c r="G38" s="193"/>
      <c r="H38" s="189"/>
      <c r="I38" s="211"/>
      <c r="J38" s="193"/>
      <c r="K38" s="193"/>
      <c r="L38" s="193"/>
      <c r="M38" s="193"/>
      <c r="N38" s="193"/>
      <c r="O38" s="217"/>
      <c r="P38" s="193"/>
      <c r="Q38" s="193"/>
      <c r="R38" s="193"/>
      <c r="S38" s="193"/>
      <c r="T38" s="193"/>
    </row>
    <row r="39" spans="1:20" x14ac:dyDescent="0.25">
      <c r="A39" s="195"/>
      <c r="B39" s="189"/>
      <c r="C39" s="189"/>
      <c r="D39" s="226"/>
      <c r="E39" s="211"/>
      <c r="F39" s="193"/>
      <c r="G39" s="193"/>
      <c r="H39" s="189"/>
      <c r="I39" s="211"/>
      <c r="J39" s="189"/>
      <c r="K39" s="189"/>
      <c r="L39" s="189"/>
      <c r="M39" s="193"/>
      <c r="N39" s="193"/>
      <c r="O39" s="217"/>
      <c r="P39" s="226"/>
      <c r="Q39" s="193"/>
      <c r="R39" s="193"/>
      <c r="S39" s="193"/>
      <c r="T39" s="193"/>
    </row>
    <row r="40" spans="1:20" ht="21" thickBot="1" x14ac:dyDescent="0.3">
      <c r="A40" s="195">
        <f>IF($B$129=TRUE,2,"")</f>
        <v>2</v>
      </c>
      <c r="B40" s="196" t="s">
        <v>285</v>
      </c>
      <c r="C40" s="197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216">
        <f>IF($B$128=TRUE,N107+1,"")</f>
        <v>59</v>
      </c>
      <c r="O40" s="225"/>
      <c r="P40" s="222" t="s">
        <v>296</v>
      </c>
      <c r="Q40" s="197"/>
      <c r="R40" s="193"/>
      <c r="S40" s="193"/>
      <c r="T40" s="193"/>
    </row>
    <row r="41" spans="1:20" ht="21" thickBot="1" x14ac:dyDescent="0.35">
      <c r="A41" s="195"/>
      <c r="B41" s="188">
        <f>IF($B$128=TRUE,B37+1,"")</f>
        <v>9</v>
      </c>
      <c r="C41" s="199"/>
      <c r="D41" s="200" t="s">
        <v>285</v>
      </c>
      <c r="E41" s="201"/>
      <c r="F41" s="193"/>
      <c r="G41" s="193"/>
      <c r="H41" s="202"/>
      <c r="I41" s="203"/>
      <c r="J41" s="202"/>
      <c r="K41" s="202"/>
      <c r="L41" s="202"/>
      <c r="M41" s="202"/>
      <c r="N41" s="202"/>
      <c r="O41" s="213"/>
      <c r="P41" s="229" t="s">
        <v>307</v>
      </c>
      <c r="Q41" s="219"/>
      <c r="R41" s="193"/>
      <c r="S41" s="193"/>
      <c r="T41" s="193"/>
    </row>
    <row r="42" spans="1:20" ht="21" thickBot="1" x14ac:dyDescent="0.3">
      <c r="A42" s="195">
        <f>IF($B$129=TRUE,31,"")</f>
        <v>31</v>
      </c>
      <c r="B42" s="196"/>
      <c r="C42" s="204"/>
      <c r="D42" s="205"/>
      <c r="E42" s="206"/>
      <c r="F42" s="193"/>
      <c r="G42" s="193"/>
      <c r="H42" s="202"/>
      <c r="I42" s="203"/>
      <c r="J42" s="202"/>
      <c r="K42" s="202"/>
      <c r="L42" s="202"/>
      <c r="M42" s="202"/>
      <c r="N42" s="202"/>
      <c r="O42" s="213"/>
      <c r="P42" s="226"/>
      <c r="Q42" s="217"/>
      <c r="R42" s="193"/>
      <c r="S42" s="193"/>
      <c r="T42" s="193"/>
    </row>
    <row r="43" spans="1:20" ht="21" thickBot="1" x14ac:dyDescent="0.3">
      <c r="A43" s="195"/>
      <c r="B43" s="189"/>
      <c r="C43" s="189"/>
      <c r="D43" s="230">
        <f>IF($B$128=TRUE,D35+1,"")</f>
        <v>29</v>
      </c>
      <c r="E43" s="193"/>
      <c r="F43" s="207"/>
      <c r="G43" s="208"/>
      <c r="H43" s="187" t="s">
        <v>280</v>
      </c>
      <c r="I43" s="197"/>
      <c r="J43" s="202"/>
      <c r="K43" s="202"/>
      <c r="L43" s="202"/>
      <c r="M43" s="202"/>
      <c r="N43" s="202"/>
      <c r="O43" s="213"/>
      <c r="P43" s="226"/>
      <c r="Q43" s="217"/>
      <c r="R43" s="193"/>
      <c r="S43" s="193"/>
      <c r="T43" s="193"/>
    </row>
    <row r="44" spans="1:20" ht="21" thickBot="1" x14ac:dyDescent="0.3">
      <c r="A44" s="195">
        <f>IF($B$129=TRUE,15,"")</f>
        <v>15</v>
      </c>
      <c r="B44" s="196" t="s">
        <v>280</v>
      </c>
      <c r="C44" s="197"/>
      <c r="D44" s="209"/>
      <c r="E44" s="210"/>
      <c r="F44" s="193"/>
      <c r="G44" s="193"/>
      <c r="H44" s="202"/>
      <c r="I44" s="206"/>
      <c r="J44" s="202"/>
      <c r="K44" s="202"/>
      <c r="L44" s="202"/>
      <c r="M44" s="202"/>
      <c r="N44" s="202"/>
      <c r="O44" s="223"/>
      <c r="P44" s="226"/>
      <c r="Q44" s="217"/>
      <c r="R44" s="193"/>
      <c r="S44" s="193"/>
      <c r="T44" s="193"/>
    </row>
    <row r="45" spans="1:20" ht="21" thickBot="1" x14ac:dyDescent="0.3">
      <c r="A45" s="195"/>
      <c r="B45" s="188">
        <f>IF($B$128=TRUE,B41+1,"")</f>
        <v>10</v>
      </c>
      <c r="C45" s="199"/>
      <c r="D45" s="200" t="s">
        <v>280</v>
      </c>
      <c r="E45" s="212"/>
      <c r="F45" s="193"/>
      <c r="G45" s="193"/>
      <c r="H45" s="189"/>
      <c r="I45" s="213"/>
      <c r="J45" s="202"/>
      <c r="K45" s="202"/>
      <c r="L45" s="202"/>
      <c r="M45" s="202"/>
      <c r="N45" s="202"/>
      <c r="O45" s="223"/>
      <c r="P45" s="226"/>
      <c r="Q45" s="217"/>
      <c r="R45" s="193"/>
      <c r="S45" s="193"/>
      <c r="T45" s="193"/>
    </row>
    <row r="46" spans="1:20" ht="21" thickBot="1" x14ac:dyDescent="0.3">
      <c r="A46" s="195">
        <f>IF($B$129=TRUE,18,"")</f>
        <v>18</v>
      </c>
      <c r="B46" s="196" t="s">
        <v>304</v>
      </c>
      <c r="C46" s="204"/>
      <c r="D46" s="214"/>
      <c r="E46" s="214"/>
      <c r="F46" s="193"/>
      <c r="G46" s="193"/>
      <c r="H46" s="193"/>
      <c r="I46" s="213"/>
      <c r="J46" s="202"/>
      <c r="K46" s="202"/>
      <c r="L46" s="202"/>
      <c r="M46" s="193"/>
      <c r="N46" s="193"/>
      <c r="O46" s="217"/>
      <c r="P46" s="193"/>
      <c r="Q46" s="217"/>
      <c r="R46" s="193"/>
      <c r="S46" s="193"/>
      <c r="T46" s="193"/>
    </row>
    <row r="47" spans="1:20" ht="21" thickBot="1" x14ac:dyDescent="0.3">
      <c r="A47" s="195"/>
      <c r="B47" s="190"/>
      <c r="C47" s="189"/>
      <c r="D47" s="209"/>
      <c r="E47" s="209"/>
      <c r="F47" s="193"/>
      <c r="G47" s="193"/>
      <c r="H47" s="216">
        <f>IF($B$128=TRUE,H31+1,"")</f>
        <v>43</v>
      </c>
      <c r="I47" s="193"/>
      <c r="J47" s="231"/>
      <c r="K47" s="218"/>
      <c r="L47" s="187" t="s">
        <v>296</v>
      </c>
      <c r="M47" s="197"/>
      <c r="N47" s="193"/>
      <c r="O47" s="217"/>
      <c r="P47" s="226"/>
      <c r="Q47" s="217"/>
      <c r="R47" s="193"/>
      <c r="S47" s="193"/>
      <c r="T47" s="193"/>
    </row>
    <row r="48" spans="1:20" ht="21" thickBot="1" x14ac:dyDescent="0.3">
      <c r="A48" s="195">
        <f>IF($B$129=TRUE,7,"")</f>
        <v>7</v>
      </c>
      <c r="B48" s="196" t="s">
        <v>305</v>
      </c>
      <c r="C48" s="197"/>
      <c r="D48" s="209"/>
      <c r="E48" s="209"/>
      <c r="F48" s="193"/>
      <c r="G48" s="193"/>
      <c r="H48" s="193"/>
      <c r="I48" s="213"/>
      <c r="J48" s="202"/>
      <c r="K48" s="202"/>
      <c r="L48" s="202"/>
      <c r="M48" s="219"/>
      <c r="N48" s="193"/>
      <c r="O48" s="217"/>
      <c r="P48" s="226"/>
      <c r="Q48" s="217"/>
      <c r="R48" s="193"/>
      <c r="S48" s="193"/>
      <c r="T48" s="193"/>
    </row>
    <row r="49" spans="1:20" ht="21" thickBot="1" x14ac:dyDescent="0.3">
      <c r="A49" s="195"/>
      <c r="B49" s="188">
        <f>IF($B$128=TRUE,B45+1,"")</f>
        <v>11</v>
      </c>
      <c r="C49" s="199"/>
      <c r="D49" s="200" t="s">
        <v>305</v>
      </c>
      <c r="E49" s="220"/>
      <c r="F49" s="193"/>
      <c r="G49" s="193"/>
      <c r="H49" s="193"/>
      <c r="I49" s="217"/>
      <c r="J49" s="193"/>
      <c r="K49" s="193"/>
      <c r="L49" s="193"/>
      <c r="M49" s="217"/>
      <c r="N49" s="202"/>
      <c r="O49" s="217"/>
      <c r="P49" s="216">
        <f>IF($B$128=TRUE,R86+1,"")</f>
        <v>62</v>
      </c>
      <c r="Q49" s="225"/>
      <c r="R49" s="222" t="s">
        <v>279</v>
      </c>
      <c r="S49" s="197"/>
      <c r="T49" s="193"/>
    </row>
    <row r="50" spans="1:20" ht="21" thickBot="1" x14ac:dyDescent="0.35">
      <c r="A50" s="195">
        <f>IF($B$129=TRUE,26,"")</f>
        <v>26</v>
      </c>
      <c r="B50" s="196" t="s">
        <v>300</v>
      </c>
      <c r="C50" s="204"/>
      <c r="D50" s="205"/>
      <c r="E50" s="206"/>
      <c r="F50" s="193"/>
      <c r="G50" s="193"/>
      <c r="H50" s="202"/>
      <c r="I50" s="213"/>
      <c r="J50" s="202"/>
      <c r="K50" s="202"/>
      <c r="L50" s="202"/>
      <c r="M50" s="213"/>
      <c r="N50" s="202"/>
      <c r="O50" s="217"/>
      <c r="P50" s="226"/>
      <c r="Q50" s="217"/>
      <c r="R50" s="229" t="s">
        <v>308</v>
      </c>
      <c r="S50" s="193"/>
      <c r="T50" s="193"/>
    </row>
    <row r="51" spans="1:20" ht="21" thickBot="1" x14ac:dyDescent="0.3">
      <c r="A51" s="195"/>
      <c r="B51" s="189"/>
      <c r="C51" s="189"/>
      <c r="D51" s="216">
        <f>IF($B$128=TRUE,D43+1,"")</f>
        <v>30</v>
      </c>
      <c r="E51" s="193"/>
      <c r="F51" s="207"/>
      <c r="G51" s="208"/>
      <c r="H51" s="187" t="s">
        <v>296</v>
      </c>
      <c r="I51" s="228"/>
      <c r="J51" s="202"/>
      <c r="K51" s="202"/>
      <c r="L51" s="202"/>
      <c r="M51" s="213"/>
      <c r="N51" s="202"/>
      <c r="O51" s="217"/>
      <c r="P51" s="226"/>
      <c r="Q51" s="217"/>
      <c r="R51" s="193"/>
      <c r="S51" s="193"/>
      <c r="T51" s="193"/>
    </row>
    <row r="52" spans="1:20" ht="21" thickBot="1" x14ac:dyDescent="0.3">
      <c r="A52" s="195">
        <f>IF($B$129=TRUE,10,"")</f>
        <v>10</v>
      </c>
      <c r="B52" s="196" t="s">
        <v>296</v>
      </c>
      <c r="C52" s="197"/>
      <c r="D52" s="209"/>
      <c r="E52" s="210"/>
      <c r="F52" s="193"/>
      <c r="G52" s="193"/>
      <c r="H52" s="202"/>
      <c r="I52" s="203"/>
      <c r="J52" s="202"/>
      <c r="K52" s="202"/>
      <c r="L52" s="202"/>
      <c r="M52" s="213"/>
      <c r="N52" s="202"/>
      <c r="O52" s="217"/>
      <c r="P52" s="226"/>
      <c r="Q52" s="217"/>
      <c r="R52" s="193"/>
      <c r="S52" s="193"/>
      <c r="T52" s="193"/>
    </row>
    <row r="53" spans="1:20" ht="21" thickBot="1" x14ac:dyDescent="0.3">
      <c r="A53" s="195"/>
      <c r="B53" s="188">
        <f>IF($B$128=TRUE,B49+1,"")</f>
        <v>12</v>
      </c>
      <c r="C53" s="199"/>
      <c r="D53" s="200" t="s">
        <v>296</v>
      </c>
      <c r="E53" s="212"/>
      <c r="F53" s="193"/>
      <c r="G53" s="193"/>
      <c r="H53" s="202"/>
      <c r="I53" s="203"/>
      <c r="J53" s="193"/>
      <c r="K53" s="193"/>
      <c r="L53" s="193"/>
      <c r="M53" s="213"/>
      <c r="N53" s="202"/>
      <c r="O53" s="217"/>
      <c r="P53" s="226"/>
      <c r="Q53" s="217"/>
      <c r="R53" s="193"/>
      <c r="S53" s="193"/>
      <c r="T53" s="193"/>
    </row>
    <row r="54" spans="1:20" ht="21" thickBot="1" x14ac:dyDescent="0.3">
      <c r="A54" s="195">
        <f>IF($B$129=TRUE,23,"")</f>
        <v>23</v>
      </c>
      <c r="B54" s="196" t="s">
        <v>289</v>
      </c>
      <c r="C54" s="204"/>
      <c r="D54" s="214"/>
      <c r="E54" s="214"/>
      <c r="F54" s="193"/>
      <c r="G54" s="193"/>
      <c r="H54" s="216"/>
      <c r="I54" s="203"/>
      <c r="J54" s="193"/>
      <c r="K54" s="193"/>
      <c r="L54" s="193"/>
      <c r="M54" s="213"/>
      <c r="N54" s="202"/>
      <c r="O54" s="217"/>
      <c r="P54" s="226"/>
      <c r="Q54" s="217"/>
      <c r="R54" s="193"/>
      <c r="S54" s="193"/>
      <c r="T54" s="193"/>
    </row>
    <row r="55" spans="1:20" ht="21" thickBot="1" x14ac:dyDescent="0.3">
      <c r="A55" s="195"/>
      <c r="B55" s="190"/>
      <c r="C55" s="189"/>
      <c r="D55" s="209"/>
      <c r="E55" s="209"/>
      <c r="F55" s="193"/>
      <c r="G55" s="193"/>
      <c r="H55" s="216"/>
      <c r="I55" s="203"/>
      <c r="J55" s="216">
        <f>IF($B$128=TRUE,J23+1,"")</f>
        <v>54</v>
      </c>
      <c r="K55" s="216"/>
      <c r="L55" s="216"/>
      <c r="M55" s="232">
        <v>38</v>
      </c>
      <c r="N55" s="222" t="s">
        <v>296</v>
      </c>
      <c r="O55" s="233"/>
      <c r="P55" s="226"/>
      <c r="Q55" s="217"/>
      <c r="R55" s="193"/>
      <c r="S55" s="193"/>
      <c r="T55" s="193"/>
    </row>
    <row r="56" spans="1:20" ht="21" thickBot="1" x14ac:dyDescent="0.3">
      <c r="A56" s="195">
        <f>IF($B$129=TRUE,3,"")</f>
        <v>3</v>
      </c>
      <c r="B56" s="196" t="s">
        <v>299</v>
      </c>
      <c r="C56" s="197"/>
      <c r="D56" s="209"/>
      <c r="E56" s="209"/>
      <c r="F56" s="193"/>
      <c r="G56" s="193"/>
      <c r="H56" s="216"/>
      <c r="I56" s="203"/>
      <c r="J56" s="193"/>
      <c r="K56" s="193"/>
      <c r="L56" s="193"/>
      <c r="M56" s="223"/>
      <c r="N56" s="193"/>
      <c r="O56" s="193"/>
      <c r="P56" s="226"/>
      <c r="Q56" s="217"/>
      <c r="R56" s="193"/>
      <c r="S56" s="193"/>
      <c r="T56" s="193"/>
    </row>
    <row r="57" spans="1:20" ht="21" thickBot="1" x14ac:dyDescent="0.3">
      <c r="A57" s="195"/>
      <c r="B57" s="188">
        <f>IF($B$128=TRUE,B53+1,"")</f>
        <v>13</v>
      </c>
      <c r="C57" s="199"/>
      <c r="D57" s="200" t="s">
        <v>299</v>
      </c>
      <c r="E57" s="201"/>
      <c r="F57" s="193"/>
      <c r="G57" s="193"/>
      <c r="H57" s="202"/>
      <c r="I57" s="203"/>
      <c r="J57" s="193"/>
      <c r="K57" s="193"/>
      <c r="L57" s="193"/>
      <c r="M57" s="217"/>
      <c r="N57" s="225"/>
      <c r="O57" s="225"/>
      <c r="P57" s="226"/>
      <c r="Q57" s="217"/>
      <c r="R57" s="193"/>
      <c r="S57" s="193"/>
      <c r="T57" s="193"/>
    </row>
    <row r="58" spans="1:20" ht="21" thickBot="1" x14ac:dyDescent="0.3">
      <c r="A58" s="195">
        <f>IF($B$129=TRUE,30,"")</f>
        <v>30</v>
      </c>
      <c r="B58" s="196" t="s">
        <v>303</v>
      </c>
      <c r="C58" s="204"/>
      <c r="D58" s="205"/>
      <c r="E58" s="213"/>
      <c r="F58" s="193"/>
      <c r="G58" s="193"/>
      <c r="H58" s="202"/>
      <c r="I58" s="203"/>
      <c r="J58" s="189"/>
      <c r="K58" s="189"/>
      <c r="L58" s="189"/>
      <c r="M58" s="213"/>
      <c r="N58" s="205"/>
      <c r="O58" s="234" t="s">
        <v>147</v>
      </c>
      <c r="P58" s="196" t="s">
        <v>279</v>
      </c>
      <c r="Q58" s="204"/>
      <c r="R58" s="193"/>
      <c r="S58" s="193"/>
      <c r="T58" s="193"/>
    </row>
    <row r="59" spans="1:20" ht="21" thickBot="1" x14ac:dyDescent="0.3">
      <c r="A59" s="195"/>
      <c r="B59" s="189"/>
      <c r="C59" s="189"/>
      <c r="D59" s="216">
        <f>IF($B$128=TRUE,D51+1,"")</f>
        <v>31</v>
      </c>
      <c r="E59" s="193"/>
      <c r="F59" s="207"/>
      <c r="G59" s="208"/>
      <c r="H59" s="187" t="s">
        <v>283</v>
      </c>
      <c r="I59" s="197"/>
      <c r="J59" s="189"/>
      <c r="K59" s="189"/>
      <c r="L59" s="189"/>
      <c r="M59" s="223"/>
      <c r="N59" s="205"/>
      <c r="O59" s="232"/>
      <c r="P59" s="226"/>
      <c r="Q59" s="193"/>
      <c r="R59" s="193"/>
      <c r="S59" s="193"/>
      <c r="T59" s="193"/>
    </row>
    <row r="60" spans="1:20" ht="21" thickBot="1" x14ac:dyDescent="0.3">
      <c r="A60" s="195">
        <f>IF($B$129=TRUE,14,"")</f>
        <v>14</v>
      </c>
      <c r="B60" s="196" t="s">
        <v>283</v>
      </c>
      <c r="C60" s="197"/>
      <c r="D60" s="205"/>
      <c r="E60" s="213"/>
      <c r="F60" s="193"/>
      <c r="G60" s="193"/>
      <c r="H60" s="202"/>
      <c r="I60" s="224"/>
      <c r="J60" s="189"/>
      <c r="K60" s="189"/>
      <c r="L60" s="189"/>
      <c r="M60" s="223"/>
      <c r="N60" s="205"/>
      <c r="O60" s="232"/>
      <c r="P60" s="193"/>
      <c r="Q60" s="193"/>
      <c r="R60" s="193"/>
      <c r="S60" s="193"/>
      <c r="T60" s="193"/>
    </row>
    <row r="61" spans="1:20" ht="21" thickBot="1" x14ac:dyDescent="0.3">
      <c r="A61" s="195"/>
      <c r="B61" s="188">
        <f>IF($B$128=TRUE,B57+1,"")</f>
        <v>14</v>
      </c>
      <c r="C61" s="199"/>
      <c r="D61" s="200" t="s">
        <v>283</v>
      </c>
      <c r="E61" s="212"/>
      <c r="F61" s="193"/>
      <c r="G61" s="193"/>
      <c r="H61" s="193"/>
      <c r="I61" s="217"/>
      <c r="J61" s="193"/>
      <c r="K61" s="193"/>
      <c r="L61" s="193"/>
      <c r="M61" s="217"/>
      <c r="N61" s="216"/>
      <c r="O61" s="232"/>
      <c r="P61" s="193"/>
      <c r="Q61" s="193"/>
      <c r="R61" s="193"/>
      <c r="S61" s="193"/>
      <c r="T61" s="193"/>
    </row>
    <row r="62" spans="1:20" ht="21" thickBot="1" x14ac:dyDescent="0.3">
      <c r="A62" s="195">
        <f>IF($B$129=TRUE,19,"")</f>
        <v>19</v>
      </c>
      <c r="B62" s="196" t="s">
        <v>301</v>
      </c>
      <c r="C62" s="204"/>
      <c r="D62" s="214"/>
      <c r="E62" s="214"/>
      <c r="F62" s="193"/>
      <c r="G62" s="193"/>
      <c r="H62" s="216"/>
      <c r="I62" s="217"/>
      <c r="J62" s="226"/>
      <c r="K62" s="226"/>
      <c r="L62" s="226"/>
      <c r="M62" s="210"/>
      <c r="N62" s="216"/>
      <c r="O62" s="232"/>
      <c r="P62" s="226"/>
      <c r="Q62" s="193"/>
      <c r="R62" s="193"/>
      <c r="S62" s="193"/>
      <c r="T62" s="193"/>
    </row>
    <row r="63" spans="1:20" ht="21" thickBot="1" x14ac:dyDescent="0.3">
      <c r="A63" s="195"/>
      <c r="B63" s="189"/>
      <c r="C63" s="189"/>
      <c r="D63" s="209"/>
      <c r="E63" s="209"/>
      <c r="F63" s="193"/>
      <c r="G63" s="193"/>
      <c r="H63" s="216">
        <f>IF($B$128=TRUE,H47+1,"")</f>
        <v>44</v>
      </c>
      <c r="I63" s="193"/>
      <c r="J63" s="235"/>
      <c r="K63" s="227"/>
      <c r="L63" s="187" t="s">
        <v>283</v>
      </c>
      <c r="M63" s="204"/>
      <c r="N63" s="225"/>
      <c r="O63" s="236"/>
      <c r="P63" s="226"/>
      <c r="Q63" s="193"/>
      <c r="R63" s="193"/>
      <c r="S63" s="193"/>
      <c r="T63" s="193"/>
    </row>
    <row r="64" spans="1:20" ht="21" thickBot="1" x14ac:dyDescent="0.3">
      <c r="A64" s="195">
        <f>IF($B$129=TRUE,6,"")</f>
        <v>6</v>
      </c>
      <c r="B64" s="196" t="s">
        <v>298</v>
      </c>
      <c r="C64" s="197"/>
      <c r="D64" s="209"/>
      <c r="E64" s="209"/>
      <c r="F64" s="193"/>
      <c r="G64" s="193"/>
      <c r="H64" s="216"/>
      <c r="I64" s="213"/>
      <c r="J64" s="189"/>
      <c r="K64" s="189"/>
      <c r="L64" s="189"/>
      <c r="M64" s="189"/>
      <c r="N64" s="225"/>
      <c r="O64" s="236"/>
      <c r="P64" s="226"/>
      <c r="Q64" s="193"/>
      <c r="R64" s="193"/>
      <c r="S64" s="193"/>
      <c r="T64" s="193"/>
    </row>
    <row r="65" spans="1:20" ht="21" thickBot="1" x14ac:dyDescent="0.3">
      <c r="A65" s="195"/>
      <c r="B65" s="188">
        <f>IF($B$128=TRUE,B61+1,"")</f>
        <v>15</v>
      </c>
      <c r="C65" s="199"/>
      <c r="D65" s="200" t="s">
        <v>298</v>
      </c>
      <c r="E65" s="201"/>
      <c r="F65" s="193"/>
      <c r="G65" s="193"/>
      <c r="H65" s="202"/>
      <c r="I65" s="213"/>
      <c r="J65" s="189"/>
      <c r="K65" s="189"/>
      <c r="L65" s="189"/>
      <c r="M65" s="225"/>
      <c r="N65" s="232"/>
      <c r="O65" s="226"/>
      <c r="P65" s="193"/>
      <c r="Q65" s="193"/>
      <c r="R65" s="193"/>
      <c r="S65" s="193"/>
      <c r="T65" s="193"/>
    </row>
    <row r="66" spans="1:20" ht="21" thickBot="1" x14ac:dyDescent="0.3">
      <c r="A66" s="195">
        <f>IF($B$129=TRUE,27,"")</f>
        <v>27</v>
      </c>
      <c r="B66" s="196" t="s">
        <v>286</v>
      </c>
      <c r="C66" s="204"/>
      <c r="D66" s="205"/>
      <c r="E66" s="213"/>
      <c r="F66" s="193"/>
      <c r="G66" s="193"/>
      <c r="H66" s="202"/>
      <c r="I66" s="213"/>
      <c r="J66" s="189"/>
      <c r="K66" s="189"/>
      <c r="L66" s="225"/>
      <c r="M66" s="232"/>
      <c r="N66" s="226"/>
      <c r="O66" s="193"/>
      <c r="P66" s="193"/>
      <c r="Q66" s="193"/>
      <c r="R66" s="193"/>
      <c r="S66" s="193"/>
      <c r="T66" s="193"/>
    </row>
    <row r="67" spans="1:20" ht="21" thickBot="1" x14ac:dyDescent="0.3">
      <c r="A67" s="195"/>
      <c r="B67" s="189"/>
      <c r="C67" s="189"/>
      <c r="D67" s="216">
        <f>IF($B$128=TRUE,D59+1,"")</f>
        <v>32</v>
      </c>
      <c r="E67" s="193"/>
      <c r="F67" s="207"/>
      <c r="G67" s="208"/>
      <c r="H67" s="187" t="s">
        <v>297</v>
      </c>
      <c r="I67" s="228"/>
      <c r="J67" s="189"/>
      <c r="K67" s="189"/>
      <c r="L67" s="225"/>
      <c r="M67" s="232"/>
      <c r="N67" s="226"/>
      <c r="O67" s="193"/>
      <c r="P67" s="193"/>
      <c r="Q67" s="193"/>
      <c r="R67" s="193"/>
      <c r="S67" s="193"/>
      <c r="T67" s="193"/>
    </row>
    <row r="68" spans="1:20" ht="21" thickBot="1" x14ac:dyDescent="0.3">
      <c r="A68" s="195">
        <f>IF($B$129=TRUE,11,"")</f>
        <v>11</v>
      </c>
      <c r="B68" s="196" t="s">
        <v>290</v>
      </c>
      <c r="C68" s="197"/>
      <c r="D68" s="205"/>
      <c r="E68" s="213"/>
      <c r="F68" s="193"/>
      <c r="G68" s="193"/>
      <c r="H68" s="202"/>
      <c r="I68" s="203"/>
      <c r="J68" s="193"/>
      <c r="K68" s="189"/>
      <c r="L68" s="225"/>
      <c r="M68" s="232"/>
      <c r="N68" s="226"/>
      <c r="O68" s="193"/>
      <c r="P68" s="193"/>
      <c r="Q68" s="193"/>
      <c r="R68" s="193"/>
      <c r="S68" s="193"/>
      <c r="T68" s="193"/>
    </row>
    <row r="69" spans="1:20" ht="21" thickBot="1" x14ac:dyDescent="0.3">
      <c r="A69" s="189"/>
      <c r="B69" s="188">
        <f>IF($B$128=TRUE,B65+1,"")</f>
        <v>16</v>
      </c>
      <c r="C69" s="199"/>
      <c r="D69" s="200" t="s">
        <v>297</v>
      </c>
      <c r="E69" s="212"/>
      <c r="F69" s="193"/>
      <c r="G69" s="193"/>
      <c r="H69" s="202"/>
      <c r="I69" s="203"/>
      <c r="J69" s="193"/>
      <c r="K69" s="193"/>
      <c r="L69" s="193"/>
      <c r="M69" s="193"/>
      <c r="N69" s="226"/>
      <c r="O69" s="193"/>
      <c r="P69" s="193"/>
      <c r="Q69" s="193"/>
      <c r="R69" s="193"/>
      <c r="S69" s="193"/>
      <c r="T69" s="193"/>
    </row>
    <row r="70" spans="1:20" ht="21" thickBot="1" x14ac:dyDescent="0.3">
      <c r="A70" s="189">
        <f>IF($B$129=TRUE,22,"")</f>
        <v>22</v>
      </c>
      <c r="B70" s="196" t="s">
        <v>297</v>
      </c>
      <c r="C70" s="204"/>
      <c r="D70" s="226"/>
      <c r="E70" s="211"/>
      <c r="F70" s="193"/>
      <c r="G70" s="189"/>
      <c r="H70" s="211"/>
      <c r="I70" s="193"/>
      <c r="J70" s="193"/>
      <c r="K70" s="189"/>
      <c r="L70" s="237"/>
      <c r="M70" s="226"/>
      <c r="N70" s="193"/>
      <c r="O70" s="193"/>
      <c r="P70" s="193"/>
      <c r="Q70" s="193"/>
      <c r="R70" s="193"/>
      <c r="S70" s="193"/>
      <c r="T70" s="193"/>
    </row>
    <row r="71" spans="1:20" ht="15.75" x14ac:dyDescent="0.25">
      <c r="A71" s="189"/>
      <c r="B71" s="190"/>
      <c r="C71" s="209"/>
      <c r="D71" s="205"/>
      <c r="E71" s="211"/>
      <c r="F71" s="189"/>
      <c r="G71" s="211"/>
      <c r="H71" s="193"/>
      <c r="I71" s="193"/>
      <c r="J71" s="189"/>
      <c r="K71" s="237"/>
      <c r="L71" s="226"/>
      <c r="M71" s="193"/>
      <c r="N71" s="193"/>
      <c r="O71" s="193"/>
      <c r="P71" s="193"/>
      <c r="Q71" s="193"/>
      <c r="R71" s="193"/>
      <c r="S71" s="193"/>
      <c r="T71" s="193"/>
    </row>
    <row r="72" spans="1:20" ht="18" x14ac:dyDescent="0.25">
      <c r="A72" s="189"/>
      <c r="B72" s="190"/>
      <c r="C72" s="209"/>
      <c r="D72" s="205"/>
      <c r="E72" s="211"/>
      <c r="F72" s="238" t="s">
        <v>148</v>
      </c>
      <c r="G72" s="211"/>
      <c r="H72" s="193"/>
      <c r="I72" s="193"/>
      <c r="J72" s="189"/>
      <c r="K72" s="237"/>
      <c r="L72" s="226"/>
      <c r="M72" s="193"/>
      <c r="N72" s="193"/>
      <c r="O72" s="193"/>
      <c r="P72" s="193"/>
      <c r="Q72" s="193"/>
      <c r="R72" s="193"/>
      <c r="S72" s="193"/>
      <c r="T72" s="193"/>
    </row>
    <row r="73" spans="1:20" ht="30" x14ac:dyDescent="0.4">
      <c r="A73" s="239" t="s">
        <v>182</v>
      </c>
      <c r="B73" s="239"/>
      <c r="C73" s="239"/>
      <c r="D73" s="189"/>
      <c r="E73" s="193"/>
      <c r="F73" s="193"/>
      <c r="G73" s="193"/>
      <c r="H73" s="193"/>
      <c r="I73" s="240" t="s">
        <v>146</v>
      </c>
      <c r="J73" s="193"/>
      <c r="K73" s="193"/>
      <c r="L73" s="193"/>
      <c r="M73" s="189"/>
      <c r="N73" s="189"/>
      <c r="O73" s="193"/>
      <c r="P73" s="193"/>
      <c r="Q73" s="193"/>
      <c r="R73" s="193"/>
      <c r="S73" s="193"/>
      <c r="T73" s="193"/>
    </row>
    <row r="74" spans="1:20" ht="21" thickBot="1" x14ac:dyDescent="0.3">
      <c r="A74" s="193"/>
      <c r="B74" s="193"/>
      <c r="C74" s="193"/>
      <c r="D74" s="193"/>
      <c r="E74" s="241" t="s">
        <v>149</v>
      </c>
      <c r="F74" s="242" t="s">
        <v>285</v>
      </c>
      <c r="G74" s="201"/>
      <c r="H74" s="193"/>
      <c r="I74" s="193"/>
      <c r="J74" s="193"/>
      <c r="K74" s="193"/>
      <c r="L74" s="193"/>
      <c r="M74" s="193"/>
      <c r="N74" s="193"/>
      <c r="O74" s="189"/>
      <c r="P74" s="189"/>
      <c r="Q74" s="193"/>
      <c r="R74" s="193"/>
      <c r="S74" s="193"/>
      <c r="T74" s="193"/>
    </row>
    <row r="75" spans="1:20" ht="21" thickBot="1" x14ac:dyDescent="0.35">
      <c r="A75" s="193"/>
      <c r="B75" s="193"/>
      <c r="C75" s="193"/>
      <c r="D75" s="193"/>
      <c r="E75" s="193"/>
      <c r="F75" s="229" t="s">
        <v>309</v>
      </c>
      <c r="G75" s="243"/>
      <c r="H75" s="196" t="s">
        <v>284</v>
      </c>
      <c r="I75" s="201"/>
      <c r="J75" s="189"/>
      <c r="K75" s="189"/>
      <c r="L75" s="189"/>
      <c r="M75" s="244" t="s">
        <v>150</v>
      </c>
      <c r="N75" s="187" t="s">
        <v>283</v>
      </c>
      <c r="O75" s="201"/>
      <c r="P75" s="226"/>
      <c r="Q75" s="193"/>
      <c r="R75" s="193"/>
      <c r="S75" s="193"/>
      <c r="T75" s="193"/>
    </row>
    <row r="76" spans="1:20" ht="21" thickBot="1" x14ac:dyDescent="0.35">
      <c r="A76" s="193"/>
      <c r="B76" s="193"/>
      <c r="C76" s="234" t="s">
        <v>151</v>
      </c>
      <c r="D76" s="196" t="s">
        <v>284</v>
      </c>
      <c r="E76" s="197"/>
      <c r="F76" s="188">
        <f>IF($B$128=TRUE,D67+1,"")</f>
        <v>33</v>
      </c>
      <c r="G76" s="217"/>
      <c r="H76" s="205"/>
      <c r="I76" s="206"/>
      <c r="J76" s="189"/>
      <c r="K76" s="189"/>
      <c r="L76" s="189"/>
      <c r="M76" s="211"/>
      <c r="N76" s="229" t="s">
        <v>310</v>
      </c>
      <c r="O76" s="245"/>
      <c r="P76" s="193"/>
      <c r="Q76" s="193"/>
      <c r="R76" s="193"/>
      <c r="S76" s="193"/>
      <c r="T76" s="193"/>
    </row>
    <row r="77" spans="1:20" ht="21" thickBot="1" x14ac:dyDescent="0.3">
      <c r="A77" s="193"/>
      <c r="B77" s="193"/>
      <c r="C77" s="211"/>
      <c r="D77" s="188">
        <v>17</v>
      </c>
      <c r="E77" s="199"/>
      <c r="F77" s="196" t="s">
        <v>284</v>
      </c>
      <c r="G77" s="212"/>
      <c r="H77" s="205"/>
      <c r="I77" s="213"/>
      <c r="J77" s="205"/>
      <c r="K77" s="189"/>
      <c r="L77" s="189"/>
      <c r="M77" s="211"/>
      <c r="N77" s="189"/>
      <c r="O77" s="245"/>
      <c r="P77" s="193"/>
      <c r="Q77" s="241" t="s">
        <v>152</v>
      </c>
      <c r="R77" s="196" t="s">
        <v>279</v>
      </c>
      <c r="S77" s="197"/>
      <c r="T77" s="193"/>
    </row>
    <row r="78" spans="1:20" ht="21" thickBot="1" x14ac:dyDescent="0.3">
      <c r="A78" s="193"/>
      <c r="B78" s="193"/>
      <c r="C78" s="234" t="s">
        <v>153</v>
      </c>
      <c r="D78" s="196" t="s">
        <v>294</v>
      </c>
      <c r="E78" s="204"/>
      <c r="F78" s="193"/>
      <c r="G78" s="193"/>
      <c r="H78" s="216">
        <f>IF($B$128=TRUE,H63+1,"")</f>
        <v>45</v>
      </c>
      <c r="I78" s="217"/>
      <c r="J78" s="196" t="s">
        <v>284</v>
      </c>
      <c r="K78" s="201"/>
      <c r="L78" s="189"/>
      <c r="M78" s="211"/>
      <c r="N78" s="189"/>
      <c r="O78" s="245"/>
      <c r="P78" s="189"/>
      <c r="Q78" s="193"/>
      <c r="R78" s="189"/>
      <c r="S78" s="246"/>
      <c r="T78" s="193"/>
    </row>
    <row r="79" spans="1:20" ht="18.75" x14ac:dyDescent="0.3">
      <c r="A79" s="193"/>
      <c r="B79" s="193"/>
      <c r="C79" s="211"/>
      <c r="D79" s="229" t="s">
        <v>311</v>
      </c>
      <c r="E79" s="193"/>
      <c r="F79" s="193"/>
      <c r="G79" s="193"/>
      <c r="H79" s="216"/>
      <c r="I79" s="217"/>
      <c r="J79" s="229"/>
      <c r="K79" s="247"/>
      <c r="L79" s="189"/>
      <c r="M79" s="211"/>
      <c r="N79" s="189"/>
      <c r="O79" s="245"/>
      <c r="P79" s="189"/>
      <c r="Q79" s="193"/>
      <c r="R79" s="189"/>
      <c r="S79" s="245"/>
      <c r="T79" s="193"/>
    </row>
    <row r="80" spans="1:20" ht="21" thickBot="1" x14ac:dyDescent="0.3">
      <c r="A80" s="193"/>
      <c r="B80" s="193"/>
      <c r="C80" s="211"/>
      <c r="D80" s="211"/>
      <c r="E80" s="211" t="s">
        <v>154</v>
      </c>
      <c r="F80" s="242" t="s">
        <v>305</v>
      </c>
      <c r="G80" s="201"/>
      <c r="H80" s="205"/>
      <c r="I80" s="213"/>
      <c r="J80" s="205"/>
      <c r="K80" s="224"/>
      <c r="L80" s="189"/>
      <c r="M80" s="211"/>
      <c r="N80" s="193"/>
      <c r="O80" s="245"/>
      <c r="P80" s="189"/>
      <c r="Q80" s="193"/>
      <c r="R80" s="189"/>
      <c r="S80" s="245"/>
      <c r="T80" s="193"/>
    </row>
    <row r="81" spans="1:20" ht="21" thickBot="1" x14ac:dyDescent="0.35">
      <c r="A81" s="193"/>
      <c r="B81" s="193"/>
      <c r="C81" s="234"/>
      <c r="D81" s="229" t="s">
        <v>311</v>
      </c>
      <c r="E81" s="234"/>
      <c r="F81" s="229" t="s">
        <v>309</v>
      </c>
      <c r="G81" s="243"/>
      <c r="H81" s="196" t="s">
        <v>278</v>
      </c>
      <c r="I81" s="212"/>
      <c r="J81" s="216">
        <f>IF($B$128=TRUE,H117+1,"")</f>
        <v>49</v>
      </c>
      <c r="K81" s="213"/>
      <c r="L81" s="196" t="s">
        <v>284</v>
      </c>
      <c r="M81" s="201"/>
      <c r="N81" s="216">
        <f>IF($B$128=TRUE,L114+1,"")</f>
        <v>57</v>
      </c>
      <c r="O81" s="245"/>
      <c r="P81" s="187" t="s">
        <v>302</v>
      </c>
      <c r="Q81" s="201"/>
      <c r="R81" s="189"/>
      <c r="S81" s="245"/>
      <c r="T81" s="193"/>
    </row>
    <row r="82" spans="1:20" ht="21" thickBot="1" x14ac:dyDescent="0.35">
      <c r="A82" s="193"/>
      <c r="B82" s="193"/>
      <c r="C82" s="234" t="s">
        <v>155</v>
      </c>
      <c r="D82" s="196" t="s">
        <v>282</v>
      </c>
      <c r="E82" s="201"/>
      <c r="F82" s="188">
        <f>IF($B$128=TRUE,F76+1,"")</f>
        <v>34</v>
      </c>
      <c r="G82" s="217"/>
      <c r="H82" s="229" t="s">
        <v>312</v>
      </c>
      <c r="I82" s="209"/>
      <c r="J82" s="216"/>
      <c r="K82" s="213"/>
      <c r="L82" s="229" t="s">
        <v>313</v>
      </c>
      <c r="M82" s="247"/>
      <c r="N82" s="216"/>
      <c r="O82" s="245"/>
      <c r="P82" s="248"/>
      <c r="Q82" s="219"/>
      <c r="R82" s="193"/>
      <c r="S82" s="245"/>
      <c r="T82" s="193"/>
    </row>
    <row r="83" spans="1:20" ht="21" thickBot="1" x14ac:dyDescent="0.3">
      <c r="A83" s="193"/>
      <c r="B83" s="193"/>
      <c r="C83" s="211"/>
      <c r="D83" s="188">
        <f>IF($B$128=TRUE,D77+1,"")</f>
        <v>18</v>
      </c>
      <c r="E83" s="199"/>
      <c r="F83" s="196" t="s">
        <v>278</v>
      </c>
      <c r="G83" s="212"/>
      <c r="H83" s="189"/>
      <c r="I83" s="211"/>
      <c r="J83" s="205"/>
      <c r="K83" s="213"/>
      <c r="L83" s="189"/>
      <c r="M83" s="223"/>
      <c r="N83" s="189"/>
      <c r="O83" s="245"/>
      <c r="P83" s="226"/>
      <c r="Q83" s="217"/>
      <c r="R83" s="193"/>
      <c r="S83" s="245"/>
      <c r="T83" s="193"/>
    </row>
    <row r="84" spans="1:20" ht="21" thickBot="1" x14ac:dyDescent="0.3">
      <c r="A84" s="193"/>
      <c r="B84" s="193"/>
      <c r="C84" s="234" t="s">
        <v>156</v>
      </c>
      <c r="D84" s="196" t="s">
        <v>278</v>
      </c>
      <c r="E84" s="212"/>
      <c r="F84" s="193"/>
      <c r="G84" s="193"/>
      <c r="H84" s="189"/>
      <c r="I84" s="234" t="s">
        <v>157</v>
      </c>
      <c r="J84" s="187" t="s">
        <v>287</v>
      </c>
      <c r="K84" s="212"/>
      <c r="L84" s="189"/>
      <c r="M84" s="223"/>
      <c r="N84" s="189"/>
      <c r="O84" s="245"/>
      <c r="P84" s="226"/>
      <c r="Q84" s="217"/>
      <c r="R84" s="216"/>
      <c r="S84" s="245"/>
      <c r="T84" s="193"/>
    </row>
    <row r="85" spans="1:20" ht="18.75" x14ac:dyDescent="0.3">
      <c r="A85" s="193"/>
      <c r="B85" s="193"/>
      <c r="C85" s="234"/>
      <c r="D85" s="211"/>
      <c r="E85" s="211"/>
      <c r="F85" s="193"/>
      <c r="G85" s="193"/>
      <c r="H85" s="189"/>
      <c r="I85" s="193"/>
      <c r="J85" s="229" t="s">
        <v>314</v>
      </c>
      <c r="K85" s="193"/>
      <c r="L85" s="189"/>
      <c r="M85" s="223"/>
      <c r="N85" s="189"/>
      <c r="O85" s="245"/>
      <c r="P85" s="226"/>
      <c r="Q85" s="217"/>
      <c r="R85" s="189"/>
      <c r="S85" s="245"/>
      <c r="T85" s="193"/>
    </row>
    <row r="86" spans="1:20" x14ac:dyDescent="0.25">
      <c r="A86" s="193"/>
      <c r="B86" s="193"/>
      <c r="C86" s="234"/>
      <c r="D86" s="211"/>
      <c r="E86" s="211"/>
      <c r="F86" s="193"/>
      <c r="G86" s="193"/>
      <c r="H86" s="189"/>
      <c r="I86" s="211"/>
      <c r="J86" s="189"/>
      <c r="K86" s="189"/>
      <c r="L86" s="189"/>
      <c r="M86" s="223"/>
      <c r="N86" s="189"/>
      <c r="O86" s="245"/>
      <c r="P86" s="226"/>
      <c r="Q86" s="217"/>
      <c r="R86" s="216">
        <f>IF($B$128=TRUE,P95+1,"")</f>
        <v>61</v>
      </c>
      <c r="S86" s="245"/>
      <c r="T86" s="193"/>
    </row>
    <row r="87" spans="1:20" ht="21" thickBot="1" x14ac:dyDescent="0.3">
      <c r="A87" s="193"/>
      <c r="B87" s="193"/>
      <c r="C87" s="234"/>
      <c r="D87" s="241"/>
      <c r="E87" s="241" t="s">
        <v>158</v>
      </c>
      <c r="F87" s="242" t="s">
        <v>299</v>
      </c>
      <c r="G87" s="201"/>
      <c r="H87" s="189"/>
      <c r="I87" s="211"/>
      <c r="J87" s="189"/>
      <c r="K87" s="189"/>
      <c r="L87" s="189"/>
      <c r="M87" s="223"/>
      <c r="N87" s="189"/>
      <c r="O87" s="245"/>
      <c r="P87" s="226"/>
      <c r="Q87" s="217"/>
      <c r="R87" s="189"/>
      <c r="S87" s="245"/>
      <c r="T87" s="193"/>
    </row>
    <row r="88" spans="1:20" ht="21" thickBot="1" x14ac:dyDescent="0.3">
      <c r="A88" s="193"/>
      <c r="B88" s="193"/>
      <c r="C88" s="234"/>
      <c r="D88" s="241"/>
      <c r="E88" s="193"/>
      <c r="F88" s="193"/>
      <c r="G88" s="243"/>
      <c r="H88" s="242" t="s">
        <v>299</v>
      </c>
      <c r="I88" s="201"/>
      <c r="J88" s="189"/>
      <c r="K88" s="189"/>
      <c r="L88" s="216">
        <f>IF($B$128=TRUE,J55+1,"")</f>
        <v>55</v>
      </c>
      <c r="M88" s="223"/>
      <c r="N88" s="187" t="s">
        <v>302</v>
      </c>
      <c r="O88" s="212"/>
      <c r="P88" s="226"/>
      <c r="Q88" s="217"/>
      <c r="R88" s="189"/>
      <c r="S88" s="245"/>
      <c r="T88" s="196" t="s">
        <v>279</v>
      </c>
    </row>
    <row r="89" spans="1:20" ht="21" thickBot="1" x14ac:dyDescent="0.3">
      <c r="A89" s="193"/>
      <c r="B89" s="193"/>
      <c r="C89" s="234" t="s">
        <v>159</v>
      </c>
      <c r="D89" s="196" t="s">
        <v>306</v>
      </c>
      <c r="E89" s="201"/>
      <c r="F89" s="188">
        <f>IF($B$128=TRUE,F82+1,"")</f>
        <v>35</v>
      </c>
      <c r="G89" s="217"/>
      <c r="H89" s="205"/>
      <c r="I89" s="206"/>
      <c r="J89" s="189"/>
      <c r="K89" s="189"/>
      <c r="L89" s="189"/>
      <c r="M89" s="223"/>
      <c r="N89" s="193"/>
      <c r="O89" s="193"/>
      <c r="P89" s="226"/>
      <c r="Q89" s="217"/>
      <c r="R89" s="189"/>
      <c r="S89" s="245"/>
      <c r="T89" s="193"/>
    </row>
    <row r="90" spans="1:20" ht="21" thickBot="1" x14ac:dyDescent="0.3">
      <c r="A90" s="193"/>
      <c r="B90" s="193"/>
      <c r="C90" s="234"/>
      <c r="D90" s="188">
        <f>IF($B$128=TRUE,D83+1,"")</f>
        <v>19</v>
      </c>
      <c r="E90" s="199"/>
      <c r="F90" s="196" t="s">
        <v>306</v>
      </c>
      <c r="G90" s="212"/>
      <c r="H90" s="205"/>
      <c r="I90" s="224"/>
      <c r="J90" s="189"/>
      <c r="K90" s="189"/>
      <c r="L90" s="189"/>
      <c r="M90" s="223"/>
      <c r="N90" s="193"/>
      <c r="O90" s="193"/>
      <c r="P90" s="226"/>
      <c r="Q90" s="217"/>
      <c r="R90" s="193"/>
      <c r="S90" s="217"/>
      <c r="T90" s="193"/>
    </row>
    <row r="91" spans="1:20" ht="21" thickBot="1" x14ac:dyDescent="0.35">
      <c r="A91" s="193"/>
      <c r="B91" s="193"/>
      <c r="C91" s="234" t="s">
        <v>160</v>
      </c>
      <c r="D91" s="249"/>
      <c r="E91" s="212"/>
      <c r="F91" s="229" t="s">
        <v>309</v>
      </c>
      <c r="G91" s="193"/>
      <c r="H91" s="216">
        <f>IF($B$128=TRUE,H78+1,"")</f>
        <v>46</v>
      </c>
      <c r="I91" s="213"/>
      <c r="J91" s="222" t="s">
        <v>299</v>
      </c>
      <c r="K91" s="197"/>
      <c r="L91" s="189"/>
      <c r="M91" s="223"/>
      <c r="N91" s="193"/>
      <c r="O91" s="193"/>
      <c r="P91" s="226"/>
      <c r="Q91" s="217"/>
      <c r="R91" s="193"/>
      <c r="S91" s="217"/>
      <c r="T91" s="193"/>
    </row>
    <row r="92" spans="1:20" ht="18.75" x14ac:dyDescent="0.3">
      <c r="A92" s="193"/>
      <c r="B92" s="193"/>
      <c r="C92" s="234"/>
      <c r="D92" s="241"/>
      <c r="E92" s="193"/>
      <c r="F92" s="193"/>
      <c r="G92" s="193"/>
      <c r="H92" s="205"/>
      <c r="I92" s="213"/>
      <c r="J92" s="229" t="s">
        <v>314</v>
      </c>
      <c r="K92" s="206"/>
      <c r="L92" s="189"/>
      <c r="M92" s="223"/>
      <c r="N92" s="193"/>
      <c r="O92" s="193"/>
      <c r="P92" s="226"/>
      <c r="Q92" s="217"/>
      <c r="R92" s="193"/>
      <c r="S92" s="217"/>
      <c r="T92" s="193"/>
    </row>
    <row r="93" spans="1:20" ht="21" thickBot="1" x14ac:dyDescent="0.3">
      <c r="A93" s="193"/>
      <c r="B93" s="193"/>
      <c r="C93" s="234"/>
      <c r="D93" s="211"/>
      <c r="E93" s="211" t="s">
        <v>161</v>
      </c>
      <c r="F93" s="196" t="s">
        <v>298</v>
      </c>
      <c r="G93" s="197"/>
      <c r="H93" s="205"/>
      <c r="I93" s="213"/>
      <c r="J93" s="205"/>
      <c r="K93" s="224"/>
      <c r="L93" s="189"/>
      <c r="M93" s="223"/>
      <c r="N93" s="193"/>
      <c r="O93" s="193"/>
      <c r="P93" s="226"/>
      <c r="Q93" s="217"/>
      <c r="R93" s="193"/>
      <c r="S93" s="217"/>
      <c r="T93" s="193"/>
    </row>
    <row r="94" spans="1:20" ht="21" thickBot="1" x14ac:dyDescent="0.3">
      <c r="A94" s="193"/>
      <c r="B94" s="193"/>
      <c r="C94" s="234"/>
      <c r="D94" s="234"/>
      <c r="E94" s="234"/>
      <c r="F94" s="193"/>
      <c r="G94" s="243"/>
      <c r="H94" s="242" t="s">
        <v>298</v>
      </c>
      <c r="I94" s="212"/>
      <c r="J94" s="216">
        <f>IF($B$128=TRUE,J81+1,"")</f>
        <v>50</v>
      </c>
      <c r="K94" s="213"/>
      <c r="L94" s="187" t="s">
        <v>302</v>
      </c>
      <c r="M94" s="212"/>
      <c r="N94" s="193"/>
      <c r="O94" s="193"/>
      <c r="P94" s="226"/>
      <c r="Q94" s="217"/>
      <c r="R94" s="193"/>
      <c r="S94" s="217"/>
      <c r="T94" s="193"/>
    </row>
    <row r="95" spans="1:20" ht="21" thickBot="1" x14ac:dyDescent="0.35">
      <c r="A95" s="193"/>
      <c r="B95" s="193"/>
      <c r="C95" s="234" t="s">
        <v>162</v>
      </c>
      <c r="D95" s="196" t="s">
        <v>293</v>
      </c>
      <c r="E95" s="201"/>
      <c r="F95" s="188">
        <f>IF($B$128=TRUE,F89+1,"")</f>
        <v>36</v>
      </c>
      <c r="G95" s="217"/>
      <c r="H95" s="229" t="s">
        <v>312</v>
      </c>
      <c r="I95" s="211"/>
      <c r="J95" s="205"/>
      <c r="K95" s="213"/>
      <c r="L95" s="193"/>
      <c r="M95" s="193"/>
      <c r="N95" s="193"/>
      <c r="O95" s="193"/>
      <c r="P95" s="216">
        <f>IF($B$128=TRUE,N40+1,"")</f>
        <v>60</v>
      </c>
      <c r="Q95" s="217"/>
      <c r="R95" s="187" t="s">
        <v>302</v>
      </c>
      <c r="S95" s="212"/>
      <c r="T95" s="193"/>
    </row>
    <row r="96" spans="1:20" ht="21" thickBot="1" x14ac:dyDescent="0.35">
      <c r="A96" s="193"/>
      <c r="B96" s="193"/>
      <c r="C96" s="234"/>
      <c r="D96" s="188">
        <f>IF($B$128=TRUE,D90+1,"")</f>
        <v>20</v>
      </c>
      <c r="E96" s="199"/>
      <c r="F96" s="196" t="s">
        <v>293</v>
      </c>
      <c r="G96" s="212"/>
      <c r="H96" s="189"/>
      <c r="I96" s="211"/>
      <c r="J96" s="205"/>
      <c r="K96" s="213"/>
      <c r="L96" s="193"/>
      <c r="M96" s="193"/>
      <c r="N96" s="193"/>
      <c r="O96" s="193"/>
      <c r="P96" s="226"/>
      <c r="Q96" s="217"/>
      <c r="R96" s="229" t="s">
        <v>315</v>
      </c>
      <c r="S96" s="193"/>
      <c r="T96" s="193"/>
    </row>
    <row r="97" spans="1:20" ht="21" thickBot="1" x14ac:dyDescent="0.35">
      <c r="A97" s="193"/>
      <c r="B97" s="193"/>
      <c r="C97" s="234" t="s">
        <v>163</v>
      </c>
      <c r="D97" s="249"/>
      <c r="E97" s="212"/>
      <c r="F97" s="229" t="s">
        <v>309</v>
      </c>
      <c r="G97" s="193"/>
      <c r="H97" s="189"/>
      <c r="I97" s="234" t="s">
        <v>164</v>
      </c>
      <c r="J97" s="187" t="s">
        <v>302</v>
      </c>
      <c r="K97" s="212"/>
      <c r="L97" s="189"/>
      <c r="M97" s="211"/>
      <c r="N97" s="193"/>
      <c r="O97" s="193"/>
      <c r="P97" s="226"/>
      <c r="Q97" s="217"/>
      <c r="R97" s="193"/>
      <c r="S97" s="193"/>
      <c r="T97" s="193"/>
    </row>
    <row r="98" spans="1:20" x14ac:dyDescent="0.25">
      <c r="A98" s="193"/>
      <c r="B98" s="193"/>
      <c r="C98" s="211"/>
      <c r="D98" s="211"/>
      <c r="E98" s="211"/>
      <c r="F98" s="193"/>
      <c r="G98" s="193"/>
      <c r="H98" s="189"/>
      <c r="I98" s="193"/>
      <c r="J98" s="193"/>
      <c r="K98" s="193"/>
      <c r="L98" s="189"/>
      <c r="M98" s="211"/>
      <c r="N98" s="193"/>
      <c r="O98" s="193"/>
      <c r="P98" s="226"/>
      <c r="Q98" s="217"/>
      <c r="R98" s="193"/>
      <c r="S98" s="193"/>
      <c r="T98" s="193"/>
    </row>
    <row r="99" spans="1:20" x14ac:dyDescent="0.25">
      <c r="A99" s="193"/>
      <c r="B99" s="193"/>
      <c r="C99" s="211"/>
      <c r="D99" s="211"/>
      <c r="E99" s="211"/>
      <c r="F99" s="189"/>
      <c r="G99" s="211"/>
      <c r="H99" s="189"/>
      <c r="I99" s="189"/>
      <c r="J99" s="189"/>
      <c r="K99" s="211"/>
      <c r="L99" s="193"/>
      <c r="M99" s="193"/>
      <c r="N99" s="189"/>
      <c r="O99" s="189"/>
      <c r="P99" s="226"/>
      <c r="Q99" s="217"/>
      <c r="R99" s="193"/>
      <c r="S99" s="193"/>
      <c r="T99" s="193"/>
    </row>
    <row r="100" spans="1:20" ht="21" thickBot="1" x14ac:dyDescent="0.3">
      <c r="A100" s="193"/>
      <c r="B100" s="193"/>
      <c r="C100" s="193"/>
      <c r="D100" s="193"/>
      <c r="E100" s="241" t="s">
        <v>165</v>
      </c>
      <c r="F100" s="196" t="s">
        <v>295</v>
      </c>
      <c r="G100" s="197"/>
      <c r="H100" s="193"/>
      <c r="I100" s="193"/>
      <c r="J100" s="193"/>
      <c r="K100" s="193"/>
      <c r="L100" s="193"/>
      <c r="M100" s="193"/>
      <c r="N100" s="193"/>
      <c r="O100" s="189"/>
      <c r="P100" s="226"/>
      <c r="Q100" s="217"/>
      <c r="R100" s="193"/>
      <c r="S100" s="193"/>
      <c r="T100" s="193"/>
    </row>
    <row r="101" spans="1:20" ht="21" thickBot="1" x14ac:dyDescent="0.3">
      <c r="A101" s="193"/>
      <c r="B101" s="193"/>
      <c r="C101" s="193"/>
      <c r="D101" s="193"/>
      <c r="E101" s="193"/>
      <c r="F101" s="193"/>
      <c r="G101" s="243"/>
      <c r="H101" s="242" t="s">
        <v>295</v>
      </c>
      <c r="I101" s="201"/>
      <c r="J101" s="189"/>
      <c r="K101" s="189"/>
      <c r="L101" s="189"/>
      <c r="M101" s="244" t="s">
        <v>166</v>
      </c>
      <c r="N101" s="187" t="s">
        <v>288</v>
      </c>
      <c r="O101" s="201"/>
      <c r="P101" s="226"/>
      <c r="Q101" s="217"/>
      <c r="R101" s="193"/>
      <c r="S101" s="193"/>
      <c r="T101" s="193"/>
    </row>
    <row r="102" spans="1:20" ht="15.75" thickBot="1" x14ac:dyDescent="0.3">
      <c r="A102" s="193"/>
      <c r="B102" s="193"/>
      <c r="C102" s="234" t="s">
        <v>167</v>
      </c>
      <c r="D102" s="249"/>
      <c r="E102" s="201"/>
      <c r="F102" s="188">
        <f>IF($B$128=TRUE,F95+1,"")</f>
        <v>37</v>
      </c>
      <c r="G102" s="217"/>
      <c r="H102" s="205"/>
      <c r="I102" s="206"/>
      <c r="J102" s="189"/>
      <c r="K102" s="189"/>
      <c r="L102" s="189"/>
      <c r="M102" s="211"/>
      <c r="N102" s="189"/>
      <c r="O102" s="245"/>
      <c r="P102" s="225"/>
      <c r="Q102" s="217"/>
      <c r="R102" s="193"/>
      <c r="S102" s="193"/>
      <c r="T102" s="193"/>
    </row>
    <row r="103" spans="1:20" ht="21" thickBot="1" x14ac:dyDescent="0.3">
      <c r="A103" s="193"/>
      <c r="B103" s="193"/>
      <c r="C103" s="211"/>
      <c r="D103" s="188">
        <f>IF($B$128=TRUE,D96+1,"")</f>
        <v>21</v>
      </c>
      <c r="E103" s="199"/>
      <c r="F103" s="196" t="s">
        <v>304</v>
      </c>
      <c r="G103" s="212"/>
      <c r="H103" s="205"/>
      <c r="I103" s="213"/>
      <c r="J103" s="205"/>
      <c r="K103" s="189"/>
      <c r="L103" s="189"/>
      <c r="M103" s="211"/>
      <c r="N103" s="189"/>
      <c r="O103" s="245"/>
      <c r="P103" s="225"/>
      <c r="Q103" s="217"/>
      <c r="R103" s="193"/>
      <c r="S103" s="193"/>
      <c r="T103" s="193"/>
    </row>
    <row r="104" spans="1:20" ht="21" thickBot="1" x14ac:dyDescent="0.35">
      <c r="A104" s="193"/>
      <c r="B104" s="193"/>
      <c r="C104" s="234" t="s">
        <v>168</v>
      </c>
      <c r="D104" s="196" t="s">
        <v>304</v>
      </c>
      <c r="E104" s="212"/>
      <c r="F104" s="229" t="s">
        <v>309</v>
      </c>
      <c r="G104" s="193"/>
      <c r="H104" s="216">
        <f>IF($B$128=TRUE,H91+1,"")</f>
        <v>47</v>
      </c>
      <c r="I104" s="217"/>
      <c r="J104" s="222" t="s">
        <v>295</v>
      </c>
      <c r="K104" s="197"/>
      <c r="L104" s="189"/>
      <c r="M104" s="211"/>
      <c r="N104" s="189"/>
      <c r="O104" s="245"/>
      <c r="P104" s="226"/>
      <c r="Q104" s="217"/>
      <c r="R104" s="193"/>
      <c r="S104" s="193"/>
      <c r="T104" s="193"/>
    </row>
    <row r="105" spans="1:20" ht="18.75" x14ac:dyDescent="0.3">
      <c r="A105" s="193"/>
      <c r="B105" s="193"/>
      <c r="C105" s="211"/>
      <c r="D105" s="241"/>
      <c r="E105" s="193"/>
      <c r="F105" s="193"/>
      <c r="G105" s="193"/>
      <c r="H105" s="216"/>
      <c r="I105" s="217"/>
      <c r="J105" s="229" t="s">
        <v>314</v>
      </c>
      <c r="K105" s="247"/>
      <c r="L105" s="189"/>
      <c r="M105" s="211"/>
      <c r="N105" s="189"/>
      <c r="O105" s="245"/>
      <c r="P105" s="226"/>
      <c r="Q105" s="217"/>
      <c r="R105" s="193"/>
      <c r="S105" s="193"/>
      <c r="T105" s="193"/>
    </row>
    <row r="106" spans="1:20" ht="21" thickBot="1" x14ac:dyDescent="0.3">
      <c r="A106" s="193"/>
      <c r="B106" s="193"/>
      <c r="C106" s="211"/>
      <c r="D106" s="211"/>
      <c r="E106" s="211" t="s">
        <v>169</v>
      </c>
      <c r="F106" s="196" t="s">
        <v>281</v>
      </c>
      <c r="G106" s="197"/>
      <c r="H106" s="205"/>
      <c r="I106" s="213"/>
      <c r="J106" s="205"/>
      <c r="K106" s="224"/>
      <c r="L106" s="189"/>
      <c r="M106" s="211"/>
      <c r="N106" s="193"/>
      <c r="O106" s="245"/>
      <c r="P106" s="226"/>
      <c r="Q106" s="217"/>
      <c r="R106" s="193"/>
      <c r="S106" s="193"/>
      <c r="T106" s="193"/>
    </row>
    <row r="107" spans="1:20" ht="21" thickBot="1" x14ac:dyDescent="0.35">
      <c r="A107" s="193"/>
      <c r="B107" s="193"/>
      <c r="C107" s="234"/>
      <c r="D107" s="229" t="s">
        <v>311</v>
      </c>
      <c r="E107" s="234"/>
      <c r="F107" s="229" t="s">
        <v>309</v>
      </c>
      <c r="G107" s="243"/>
      <c r="H107" s="196" t="s">
        <v>289</v>
      </c>
      <c r="I107" s="212"/>
      <c r="J107" s="216">
        <f>IF($B$128=TRUE,J94+1,"")</f>
        <v>51</v>
      </c>
      <c r="K107" s="213"/>
      <c r="L107" s="187" t="s">
        <v>280</v>
      </c>
      <c r="M107" s="201"/>
      <c r="N107" s="216">
        <f>IF($B$128=TRUE,N81+1,"")</f>
        <v>58</v>
      </c>
      <c r="O107" s="245"/>
      <c r="P107" s="187" t="s">
        <v>288</v>
      </c>
      <c r="Q107" s="212"/>
      <c r="R107" s="193"/>
      <c r="S107" s="193"/>
      <c r="T107" s="193"/>
    </row>
    <row r="108" spans="1:20" ht="21" thickBot="1" x14ac:dyDescent="0.35">
      <c r="A108" s="193"/>
      <c r="B108" s="193"/>
      <c r="C108" s="234" t="s">
        <v>170</v>
      </c>
      <c r="D108" s="196" t="s">
        <v>300</v>
      </c>
      <c r="E108" s="201"/>
      <c r="F108" s="188">
        <f>IF($B$128=TRUE,F102+1,"")</f>
        <v>38</v>
      </c>
      <c r="G108" s="217"/>
      <c r="H108" s="229" t="s">
        <v>312</v>
      </c>
      <c r="I108" s="209"/>
      <c r="J108" s="216"/>
      <c r="K108" s="213"/>
      <c r="L108" s="229"/>
      <c r="M108" s="247"/>
      <c r="N108" s="216"/>
      <c r="O108" s="245"/>
      <c r="P108" s="229" t="s">
        <v>316</v>
      </c>
      <c r="Q108" s="193"/>
      <c r="R108" s="193"/>
      <c r="S108" s="193"/>
      <c r="T108" s="193"/>
    </row>
    <row r="109" spans="1:20" ht="21" thickBot="1" x14ac:dyDescent="0.3">
      <c r="A109" s="193"/>
      <c r="B109" s="193"/>
      <c r="C109" s="211"/>
      <c r="D109" s="188">
        <f>IF($B$128=TRUE,D103+1,"")</f>
        <v>22</v>
      </c>
      <c r="E109" s="199"/>
      <c r="F109" s="196" t="s">
        <v>289</v>
      </c>
      <c r="G109" s="212"/>
      <c r="H109" s="189"/>
      <c r="I109" s="211"/>
      <c r="J109" s="205"/>
      <c r="K109" s="213"/>
      <c r="L109" s="189"/>
      <c r="M109" s="223"/>
      <c r="N109" s="189"/>
      <c r="O109" s="245"/>
      <c r="P109" s="189"/>
      <c r="Q109" s="193"/>
      <c r="R109" s="193"/>
      <c r="S109" s="193"/>
      <c r="T109" s="193"/>
    </row>
    <row r="110" spans="1:20" ht="21" thickBot="1" x14ac:dyDescent="0.3">
      <c r="A110" s="193"/>
      <c r="B110" s="193"/>
      <c r="C110" s="234" t="s">
        <v>171</v>
      </c>
      <c r="D110" s="196" t="s">
        <v>289</v>
      </c>
      <c r="E110" s="212"/>
      <c r="F110" s="193"/>
      <c r="G110" s="193"/>
      <c r="H110" s="189"/>
      <c r="I110" s="234" t="s">
        <v>172</v>
      </c>
      <c r="J110" s="187" t="s">
        <v>280</v>
      </c>
      <c r="K110" s="212"/>
      <c r="L110" s="189"/>
      <c r="M110" s="223"/>
      <c r="N110" s="189"/>
      <c r="O110" s="245"/>
      <c r="P110" s="189"/>
      <c r="Q110" s="193"/>
      <c r="R110" s="193"/>
      <c r="S110" s="193"/>
      <c r="T110" s="193"/>
    </row>
    <row r="111" spans="1:20" x14ac:dyDescent="0.25">
      <c r="A111" s="193"/>
      <c r="B111" s="193"/>
      <c r="C111" s="234"/>
      <c r="D111" s="211"/>
      <c r="E111" s="211"/>
      <c r="F111" s="193"/>
      <c r="G111" s="193"/>
      <c r="H111" s="189"/>
      <c r="I111" s="193"/>
      <c r="J111" s="193"/>
      <c r="K111" s="193"/>
      <c r="L111" s="189"/>
      <c r="M111" s="223"/>
      <c r="N111" s="189"/>
      <c r="O111" s="245"/>
      <c r="P111" s="189"/>
      <c r="Q111" s="193"/>
      <c r="R111" s="193"/>
      <c r="S111" s="193"/>
      <c r="T111" s="193"/>
    </row>
    <row r="112" spans="1:20" x14ac:dyDescent="0.25">
      <c r="A112" s="193"/>
      <c r="B112" s="193"/>
      <c r="C112" s="234"/>
      <c r="D112" s="211"/>
      <c r="E112" s="211"/>
      <c r="F112" s="193"/>
      <c r="G112" s="193"/>
      <c r="H112" s="189"/>
      <c r="I112" s="211"/>
      <c r="J112" s="189"/>
      <c r="K112" s="189"/>
      <c r="L112" s="189"/>
      <c r="M112" s="223"/>
      <c r="N112" s="189"/>
      <c r="O112" s="245"/>
      <c r="P112" s="189"/>
      <c r="Q112" s="193"/>
      <c r="R112" s="193"/>
      <c r="S112" s="193"/>
      <c r="T112" s="193"/>
    </row>
    <row r="113" spans="1:20" ht="21" thickBot="1" x14ac:dyDescent="0.3">
      <c r="A113" s="193"/>
      <c r="B113" s="193"/>
      <c r="C113" s="234"/>
      <c r="D113" s="241"/>
      <c r="E113" s="241" t="s">
        <v>173</v>
      </c>
      <c r="F113" s="196" t="s">
        <v>291</v>
      </c>
      <c r="G113" s="197"/>
      <c r="H113" s="189"/>
      <c r="I113" s="211"/>
      <c r="J113" s="189"/>
      <c r="K113" s="189"/>
      <c r="L113" s="189"/>
      <c r="M113" s="223"/>
      <c r="N113" s="189"/>
      <c r="O113" s="245"/>
      <c r="P113" s="189"/>
      <c r="Q113" s="193"/>
      <c r="R113" s="193"/>
      <c r="S113" s="193"/>
      <c r="T113" s="193"/>
    </row>
    <row r="114" spans="1:20" ht="21" thickBot="1" x14ac:dyDescent="0.35">
      <c r="A114" s="193"/>
      <c r="B114" s="193"/>
      <c r="C114" s="234"/>
      <c r="D114" s="229" t="s">
        <v>311</v>
      </c>
      <c r="E114" s="193"/>
      <c r="F114" s="193"/>
      <c r="G114" s="243"/>
      <c r="H114" s="196" t="s">
        <v>291</v>
      </c>
      <c r="I114" s="197"/>
      <c r="J114" s="189"/>
      <c r="K114" s="189"/>
      <c r="L114" s="216">
        <f>IF($B$128=TRUE,L88+1,"")</f>
        <v>56</v>
      </c>
      <c r="M114" s="223"/>
      <c r="N114" s="187" t="s">
        <v>280</v>
      </c>
      <c r="O114" s="212"/>
      <c r="P114" s="189"/>
      <c r="Q114" s="193"/>
      <c r="R114" s="193"/>
      <c r="S114" s="193"/>
      <c r="T114" s="193"/>
    </row>
    <row r="115" spans="1:20" ht="21" thickBot="1" x14ac:dyDescent="0.35">
      <c r="A115" s="193"/>
      <c r="B115" s="193"/>
      <c r="C115" s="234" t="s">
        <v>174</v>
      </c>
      <c r="D115" s="196" t="s">
        <v>303</v>
      </c>
      <c r="E115" s="201"/>
      <c r="F115" s="188">
        <f>IF($B$128=TRUE,F108+1,"")</f>
        <v>39</v>
      </c>
      <c r="G115" s="217"/>
      <c r="H115" s="205"/>
      <c r="I115" s="206"/>
      <c r="J115" s="189"/>
      <c r="K115" s="189"/>
      <c r="L115" s="189"/>
      <c r="M115" s="223"/>
      <c r="N115" s="229" t="s">
        <v>310</v>
      </c>
      <c r="O115" s="193"/>
      <c r="P115" s="189"/>
      <c r="Q115" s="193"/>
      <c r="R115" s="193"/>
      <c r="S115" s="193"/>
      <c r="T115" s="193"/>
    </row>
    <row r="116" spans="1:20" ht="21" thickBot="1" x14ac:dyDescent="0.3">
      <c r="A116" s="193"/>
      <c r="B116" s="193"/>
      <c r="C116" s="234"/>
      <c r="D116" s="188">
        <f>IF($B$128=TRUE,D109+1,"")</f>
        <v>23</v>
      </c>
      <c r="E116" s="199"/>
      <c r="F116" s="196" t="s">
        <v>301</v>
      </c>
      <c r="G116" s="212"/>
      <c r="H116" s="205"/>
      <c r="I116" s="224"/>
      <c r="J116" s="189"/>
      <c r="K116" s="189"/>
      <c r="L116" s="189"/>
      <c r="M116" s="223"/>
      <c r="N116" s="193"/>
      <c r="O116" s="193"/>
      <c r="P116" s="189"/>
      <c r="Q116" s="193"/>
      <c r="R116" s="193"/>
      <c r="S116" s="193"/>
      <c r="T116" s="193"/>
    </row>
    <row r="117" spans="1:20" ht="21" thickBot="1" x14ac:dyDescent="0.35">
      <c r="A117" s="193"/>
      <c r="B117" s="193"/>
      <c r="C117" s="234" t="s">
        <v>175</v>
      </c>
      <c r="D117" s="196" t="s">
        <v>301</v>
      </c>
      <c r="E117" s="212"/>
      <c r="F117" s="229" t="s">
        <v>309</v>
      </c>
      <c r="G117" s="193"/>
      <c r="H117" s="216">
        <f>IF($B$128=TRUE,H104+1,"")</f>
        <v>48</v>
      </c>
      <c r="I117" s="213"/>
      <c r="J117" s="196" t="s">
        <v>291</v>
      </c>
      <c r="K117" s="197"/>
      <c r="L117" s="189"/>
      <c r="M117" s="223"/>
      <c r="N117" s="193"/>
      <c r="O117" s="193"/>
      <c r="P117" s="189"/>
      <c r="Q117" s="193"/>
      <c r="R117" s="193"/>
      <c r="S117" s="193"/>
      <c r="T117" s="193"/>
    </row>
    <row r="118" spans="1:20" ht="18.75" x14ac:dyDescent="0.3">
      <c r="A118" s="193"/>
      <c r="B118" s="193"/>
      <c r="C118" s="234"/>
      <c r="D118" s="241"/>
      <c r="E118" s="193"/>
      <c r="F118" s="193"/>
      <c r="G118" s="193"/>
      <c r="H118" s="205"/>
      <c r="I118" s="213"/>
      <c r="J118" s="229" t="s">
        <v>314</v>
      </c>
      <c r="K118" s="206"/>
      <c r="L118" s="189"/>
      <c r="M118" s="223"/>
      <c r="N118" s="193"/>
      <c r="O118" s="193"/>
      <c r="P118" s="189"/>
      <c r="Q118" s="193"/>
      <c r="R118" s="193"/>
      <c r="S118" s="193"/>
      <c r="T118" s="193"/>
    </row>
    <row r="119" spans="1:20" ht="21" thickBot="1" x14ac:dyDescent="0.3">
      <c r="A119" s="193"/>
      <c r="B119" s="193"/>
      <c r="C119" s="234"/>
      <c r="D119" s="211"/>
      <c r="E119" s="211" t="s">
        <v>176</v>
      </c>
      <c r="F119" s="242" t="s">
        <v>292</v>
      </c>
      <c r="G119" s="201"/>
      <c r="H119" s="205"/>
      <c r="I119" s="213"/>
      <c r="J119" s="205"/>
      <c r="K119" s="224"/>
      <c r="L119" s="189"/>
      <c r="M119" s="223"/>
      <c r="N119" s="193"/>
      <c r="O119" s="193"/>
      <c r="P119" s="189"/>
      <c r="Q119" s="193"/>
      <c r="R119" s="193"/>
      <c r="S119" s="193"/>
      <c r="T119" s="193"/>
    </row>
    <row r="120" spans="1:20" ht="21" thickBot="1" x14ac:dyDescent="0.35">
      <c r="A120" s="193"/>
      <c r="B120" s="193"/>
      <c r="C120" s="234"/>
      <c r="D120" s="234"/>
      <c r="E120" s="234"/>
      <c r="F120" s="229" t="s">
        <v>309</v>
      </c>
      <c r="G120" s="243"/>
      <c r="H120" s="196" t="s">
        <v>286</v>
      </c>
      <c r="I120" s="212"/>
      <c r="J120" s="216">
        <f>IF($B$128=TRUE,J107+1,"")</f>
        <v>52</v>
      </c>
      <c r="K120" s="213"/>
      <c r="L120" s="187" t="s">
        <v>297</v>
      </c>
      <c r="M120" s="212"/>
      <c r="N120" s="193"/>
      <c r="O120" s="193"/>
      <c r="P120" s="189"/>
      <c r="Q120" s="193"/>
      <c r="R120" s="193"/>
      <c r="S120" s="193"/>
      <c r="T120" s="193"/>
    </row>
    <row r="121" spans="1:20" ht="21" thickBot="1" x14ac:dyDescent="0.35">
      <c r="A121" s="193"/>
      <c r="B121" s="193"/>
      <c r="C121" s="234" t="s">
        <v>177</v>
      </c>
      <c r="D121" s="196" t="s">
        <v>286</v>
      </c>
      <c r="E121" s="201"/>
      <c r="F121" s="188">
        <f>IF($B$128=TRUE,F115+1,"")</f>
        <v>40</v>
      </c>
      <c r="G121" s="217"/>
      <c r="H121" s="229" t="s">
        <v>312</v>
      </c>
      <c r="I121" s="211"/>
      <c r="J121" s="205"/>
      <c r="K121" s="213"/>
      <c r="L121" s="229" t="s">
        <v>313</v>
      </c>
      <c r="M121" s="193"/>
      <c r="N121" s="193"/>
      <c r="O121" s="193"/>
      <c r="P121" s="189"/>
      <c r="Q121" s="193"/>
      <c r="R121" s="193"/>
      <c r="S121" s="193"/>
      <c r="T121" s="193"/>
    </row>
    <row r="122" spans="1:20" ht="21" thickBot="1" x14ac:dyDescent="0.3">
      <c r="A122" s="193"/>
      <c r="B122" s="193"/>
      <c r="C122" s="234"/>
      <c r="D122" s="188">
        <f>IF($B$128=TRUE,D116+1,"")</f>
        <v>24</v>
      </c>
      <c r="E122" s="199"/>
      <c r="F122" s="196" t="s">
        <v>286</v>
      </c>
      <c r="G122" s="212"/>
      <c r="H122" s="189"/>
      <c r="I122" s="211"/>
      <c r="J122" s="205"/>
      <c r="K122" s="213"/>
      <c r="L122" s="193"/>
      <c r="M122" s="193"/>
      <c r="N122" s="193"/>
      <c r="O122" s="193"/>
      <c r="P122" s="189"/>
      <c r="Q122" s="193"/>
      <c r="R122" s="193"/>
      <c r="S122" s="193"/>
      <c r="T122" s="193"/>
    </row>
    <row r="123" spans="1:20" ht="21" thickBot="1" x14ac:dyDescent="0.3">
      <c r="A123" s="193"/>
      <c r="B123" s="193"/>
      <c r="C123" s="234" t="s">
        <v>178</v>
      </c>
      <c r="D123" s="196" t="s">
        <v>290</v>
      </c>
      <c r="E123" s="212"/>
      <c r="F123" s="193"/>
      <c r="G123" s="193"/>
      <c r="H123" s="189"/>
      <c r="I123" s="234" t="s">
        <v>179</v>
      </c>
      <c r="J123" s="187" t="s">
        <v>297</v>
      </c>
      <c r="K123" s="204"/>
      <c r="L123" s="189"/>
      <c r="M123" s="211"/>
      <c r="N123" s="193"/>
      <c r="O123" s="193"/>
      <c r="P123" s="189"/>
      <c r="Q123" s="193"/>
      <c r="R123" s="193"/>
      <c r="S123" s="193"/>
      <c r="T123" s="193"/>
    </row>
    <row r="124" spans="1:20" ht="18.75" x14ac:dyDescent="0.3">
      <c r="A124" s="193"/>
      <c r="B124" s="193"/>
      <c r="C124" s="211"/>
      <c r="D124" s="229" t="s">
        <v>311</v>
      </c>
      <c r="E124" s="211"/>
      <c r="F124" s="193"/>
      <c r="G124" s="193"/>
      <c r="H124" s="189"/>
      <c r="I124" s="193"/>
      <c r="J124" s="193"/>
      <c r="K124" s="193"/>
      <c r="L124" s="189"/>
      <c r="M124" s="211"/>
      <c r="N124" s="193"/>
      <c r="O124" s="193"/>
      <c r="P124" s="189"/>
      <c r="Q124" s="193"/>
      <c r="R124" s="193"/>
      <c r="S124" s="193"/>
      <c r="T124" s="193"/>
    </row>
    <row r="128" spans="1:20" x14ac:dyDescent="0.25">
      <c r="B128" s="89" t="b">
        <v>1</v>
      </c>
    </row>
    <row r="129" spans="2:2" x14ac:dyDescent="0.25">
      <c r="B129" s="89" t="b">
        <v>1</v>
      </c>
    </row>
  </sheetData>
  <phoneticPr fontId="5" type="noConversion"/>
  <pageMargins left="0.19685039370078741" right="0.19685039370078741" top="0.43307086614173229" bottom="0.43307086614173229" header="0.19685039370078741" footer="0.31496062992125984"/>
  <pageSetup paperSize="9" scale="2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print="0" autoFill="0" autoLine="0" autoPict="0">
                <anchor moveWithCells="1">
                  <from>
                    <xdr:col>1</xdr:col>
                    <xdr:colOff>0</xdr:colOff>
                    <xdr:row>127</xdr:row>
                    <xdr:rowOff>95250</xdr:rowOff>
                  </from>
                  <to>
                    <xdr:col>1</xdr:col>
                    <xdr:colOff>609600</xdr:colOff>
                    <xdr:row>128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print="0" autoFill="0" autoLine="0" autoPict="0">
                <anchor moveWithCells="1">
                  <from>
                    <xdr:col>1</xdr:col>
                    <xdr:colOff>0</xdr:colOff>
                    <xdr:row>128</xdr:row>
                    <xdr:rowOff>0</xdr:rowOff>
                  </from>
                  <to>
                    <xdr:col>1</xdr:col>
                    <xdr:colOff>609600</xdr:colOff>
                    <xdr:row>129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zoomScale="70" zoomScaleNormal="70" workbookViewId="0">
      <selection activeCell="L34" sqref="L34"/>
    </sheetView>
  </sheetViews>
  <sheetFormatPr defaultRowHeight="15" x14ac:dyDescent="0.25"/>
  <cols>
    <col min="1" max="1" width="4.7109375" customWidth="1"/>
    <col min="2" max="2" width="48.140625" customWidth="1"/>
    <col min="3" max="5" width="7.28515625" customWidth="1"/>
    <col min="6" max="6" width="6.42578125" customWidth="1"/>
    <col min="7" max="7" width="8.7109375" customWidth="1"/>
    <col min="8" max="8" width="7.5703125" customWidth="1"/>
  </cols>
  <sheetData>
    <row r="1" spans="1:20" s="4" customFormat="1" ht="20.45" customHeight="1" x14ac:dyDescent="0.25">
      <c r="A1" s="365" t="s">
        <v>62</v>
      </c>
      <c r="B1" s="365"/>
      <c r="C1" s="365"/>
      <c r="D1" s="365"/>
      <c r="E1" s="365"/>
      <c r="F1" s="365"/>
      <c r="G1" s="365"/>
      <c r="H1" s="365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4" customFormat="1" ht="20.45" customHeight="1" x14ac:dyDescent="0.25">
      <c r="A2" s="365" t="s">
        <v>38</v>
      </c>
      <c r="B2" s="365"/>
      <c r="C2" s="365"/>
      <c r="D2" s="365"/>
      <c r="E2" s="365"/>
      <c r="F2" s="365"/>
      <c r="G2" s="365"/>
      <c r="H2" s="365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" customHeight="1" x14ac:dyDescent="0.25">
      <c r="A3" s="34"/>
      <c r="B3" s="34"/>
      <c r="C3" s="34"/>
      <c r="D3" s="34"/>
      <c r="E3" s="34"/>
      <c r="F3" s="34"/>
      <c r="G3" s="34"/>
      <c r="H3" s="34"/>
    </row>
    <row r="4" spans="1:20" s="52" customFormat="1" ht="20.25" x14ac:dyDescent="0.25">
      <c r="A4" s="14" t="s">
        <v>209</v>
      </c>
      <c r="B4" s="15"/>
      <c r="C4" s="54" t="s">
        <v>208</v>
      </c>
      <c r="E4" s="53"/>
      <c r="F4" s="16"/>
      <c r="G4" s="16"/>
      <c r="H4" s="15"/>
    </row>
    <row r="5" spans="1:20" s="52" customFormat="1" ht="18" x14ac:dyDescent="0.25">
      <c r="A5" s="366" t="s">
        <v>31</v>
      </c>
      <c r="B5" s="366"/>
      <c r="C5" s="366"/>
      <c r="D5" s="366"/>
      <c r="E5" s="366"/>
      <c r="F5" s="366"/>
      <c r="G5" s="366"/>
      <c r="H5" s="366"/>
    </row>
    <row r="6" spans="1:20" ht="18" x14ac:dyDescent="0.25">
      <c r="A6" s="18" t="s">
        <v>210</v>
      </c>
      <c r="B6" s="17"/>
      <c r="C6" s="17"/>
      <c r="D6" s="17"/>
      <c r="E6" s="17"/>
      <c r="F6" s="17"/>
      <c r="G6" s="17"/>
      <c r="H6" s="162" t="s">
        <v>201</v>
      </c>
    </row>
    <row r="7" spans="1:20" ht="18" x14ac:dyDescent="0.25">
      <c r="A7" s="18"/>
      <c r="B7" s="17"/>
      <c r="C7" s="17"/>
      <c r="D7" s="17"/>
      <c r="E7" s="17"/>
      <c r="F7" s="17"/>
      <c r="G7" s="17"/>
      <c r="H7" s="64" t="s">
        <v>48</v>
      </c>
    </row>
    <row r="8" spans="1:20" ht="30" customHeight="1" x14ac:dyDescent="0.25">
      <c r="A8" s="367" t="s">
        <v>27</v>
      </c>
      <c r="B8" s="369" t="s">
        <v>216</v>
      </c>
      <c r="C8" s="371" t="s">
        <v>253</v>
      </c>
      <c r="D8" s="372"/>
      <c r="E8" s="372"/>
      <c r="F8" s="373" t="s">
        <v>57</v>
      </c>
      <c r="G8" s="367" t="s">
        <v>60</v>
      </c>
      <c r="H8" s="382" t="s">
        <v>269</v>
      </c>
    </row>
    <row r="9" spans="1:20" ht="22.9" customHeight="1" x14ac:dyDescent="0.25">
      <c r="A9" s="368"/>
      <c r="B9" s="370"/>
      <c r="C9" s="44" t="s">
        <v>192</v>
      </c>
      <c r="D9" s="45" t="s">
        <v>193</v>
      </c>
      <c r="E9" s="45" t="s">
        <v>194</v>
      </c>
      <c r="F9" s="374"/>
      <c r="G9" s="368"/>
      <c r="H9" s="383"/>
    </row>
    <row r="10" spans="1:20" ht="18" x14ac:dyDescent="0.25">
      <c r="A10" s="19">
        <v>11</v>
      </c>
      <c r="B10" s="10" t="s">
        <v>88</v>
      </c>
      <c r="C10" s="20"/>
      <c r="D10" s="31"/>
      <c r="E10" s="31"/>
      <c r="F10" s="22">
        <v>83</v>
      </c>
      <c r="G10" s="24">
        <v>1</v>
      </c>
      <c r="H10" s="24"/>
    </row>
    <row r="11" spans="1:20" ht="36" x14ac:dyDescent="0.25">
      <c r="A11" s="19">
        <v>23</v>
      </c>
      <c r="B11" s="73" t="s">
        <v>83</v>
      </c>
      <c r="C11" s="20">
        <v>27</v>
      </c>
      <c r="D11" s="31">
        <v>24</v>
      </c>
      <c r="E11" s="31">
        <v>27</v>
      </c>
      <c r="F11" s="22">
        <v>78</v>
      </c>
      <c r="G11" s="24">
        <v>2</v>
      </c>
      <c r="H11" s="24"/>
    </row>
    <row r="12" spans="1:20" ht="18" x14ac:dyDescent="0.25">
      <c r="A12" s="19">
        <v>13</v>
      </c>
      <c r="B12" s="73" t="s">
        <v>73</v>
      </c>
      <c r="C12" s="25"/>
      <c r="D12" s="24"/>
      <c r="E12" s="24"/>
      <c r="F12" s="23">
        <v>76</v>
      </c>
      <c r="G12" s="24">
        <v>3</v>
      </c>
      <c r="H12" s="24"/>
    </row>
    <row r="13" spans="1:20" ht="36" x14ac:dyDescent="0.25">
      <c r="A13" s="19">
        <v>12</v>
      </c>
      <c r="B13" s="73" t="s">
        <v>72</v>
      </c>
      <c r="C13" s="20"/>
      <c r="D13" s="24"/>
      <c r="E13" s="24"/>
      <c r="F13" s="23">
        <v>75</v>
      </c>
      <c r="G13" s="24" t="s">
        <v>255</v>
      </c>
      <c r="H13" s="24">
        <v>5</v>
      </c>
    </row>
    <row r="14" spans="1:20" ht="18" x14ac:dyDescent="0.25">
      <c r="A14" s="19">
        <v>27</v>
      </c>
      <c r="B14" s="73" t="s">
        <v>87</v>
      </c>
      <c r="C14" s="20"/>
      <c r="D14" s="24"/>
      <c r="E14" s="24"/>
      <c r="F14" s="23">
        <v>75</v>
      </c>
      <c r="G14" s="24" t="s">
        <v>255</v>
      </c>
      <c r="H14" s="24">
        <v>5</v>
      </c>
    </row>
    <row r="15" spans="1:20" ht="18" x14ac:dyDescent="0.25">
      <c r="A15" s="19">
        <v>30</v>
      </c>
      <c r="B15" s="73" t="s">
        <v>128</v>
      </c>
      <c r="C15" s="20"/>
      <c r="D15" s="24"/>
      <c r="E15" s="24"/>
      <c r="F15" s="23">
        <v>75</v>
      </c>
      <c r="G15" s="24" t="s">
        <v>255</v>
      </c>
      <c r="H15" s="24">
        <v>5</v>
      </c>
    </row>
    <row r="16" spans="1:20" ht="18" x14ac:dyDescent="0.25">
      <c r="A16" s="19">
        <v>22</v>
      </c>
      <c r="B16" s="73" t="s">
        <v>82</v>
      </c>
      <c r="C16" s="20"/>
      <c r="D16" s="24"/>
      <c r="E16" s="24"/>
      <c r="F16" s="23">
        <v>74</v>
      </c>
      <c r="G16" s="24">
        <v>7</v>
      </c>
      <c r="H16" s="24"/>
    </row>
    <row r="17" spans="1:8" ht="18" x14ac:dyDescent="0.25">
      <c r="A17" s="19">
        <v>4</v>
      </c>
      <c r="B17" s="73" t="s">
        <v>65</v>
      </c>
      <c r="C17" s="20"/>
      <c r="D17" s="24"/>
      <c r="E17" s="24"/>
      <c r="F17" s="23">
        <v>73</v>
      </c>
      <c r="G17" s="24" t="s">
        <v>256</v>
      </c>
      <c r="H17" s="24">
        <v>8.5</v>
      </c>
    </row>
    <row r="18" spans="1:8" ht="18" x14ac:dyDescent="0.25">
      <c r="A18" s="19">
        <v>16</v>
      </c>
      <c r="B18" s="73" t="s">
        <v>76</v>
      </c>
      <c r="C18" s="20"/>
      <c r="D18" s="24"/>
      <c r="E18" s="24"/>
      <c r="F18" s="23">
        <v>73</v>
      </c>
      <c r="G18" s="24" t="s">
        <v>256</v>
      </c>
      <c r="H18" s="24">
        <v>8.5</v>
      </c>
    </row>
    <row r="19" spans="1:8" ht="18" x14ac:dyDescent="0.25">
      <c r="A19" s="19">
        <v>24</v>
      </c>
      <c r="B19" s="73" t="s">
        <v>84</v>
      </c>
      <c r="C19" s="20"/>
      <c r="D19" s="24"/>
      <c r="E19" s="24"/>
      <c r="F19" s="23">
        <v>71</v>
      </c>
      <c r="G19" s="24">
        <v>10</v>
      </c>
      <c r="H19" s="24"/>
    </row>
    <row r="20" spans="1:8" ht="36" x14ac:dyDescent="0.25">
      <c r="A20" s="19">
        <v>3</v>
      </c>
      <c r="B20" s="73" t="s">
        <v>64</v>
      </c>
      <c r="C20" s="20"/>
      <c r="D20" s="24"/>
      <c r="E20" s="24"/>
      <c r="F20" s="23">
        <v>69</v>
      </c>
      <c r="G20" s="24" t="s">
        <v>257</v>
      </c>
      <c r="H20" s="24">
        <v>11.5</v>
      </c>
    </row>
    <row r="21" spans="1:8" ht="36" x14ac:dyDescent="0.25">
      <c r="A21" s="19">
        <v>5</v>
      </c>
      <c r="B21" s="73" t="s">
        <v>66</v>
      </c>
      <c r="C21" s="20"/>
      <c r="D21" s="24"/>
      <c r="E21" s="24"/>
      <c r="F21" s="23">
        <v>69</v>
      </c>
      <c r="G21" s="24" t="s">
        <v>257</v>
      </c>
      <c r="H21" s="24">
        <v>11.5</v>
      </c>
    </row>
    <row r="22" spans="1:8" ht="18" x14ac:dyDescent="0.25">
      <c r="A22" s="19">
        <v>14</v>
      </c>
      <c r="B22" s="73" t="s">
        <v>74</v>
      </c>
      <c r="C22" s="20"/>
      <c r="D22" s="24"/>
      <c r="E22" s="24"/>
      <c r="F22" s="23">
        <v>68</v>
      </c>
      <c r="G22" s="24">
        <v>13</v>
      </c>
      <c r="H22" s="24"/>
    </row>
    <row r="23" spans="1:8" ht="18.600000000000001" customHeight="1" x14ac:dyDescent="0.25">
      <c r="A23" s="19">
        <v>9</v>
      </c>
      <c r="B23" s="73" t="s">
        <v>70</v>
      </c>
      <c r="C23" s="20"/>
      <c r="D23" s="24"/>
      <c r="E23" s="24"/>
      <c r="F23" s="23">
        <v>67</v>
      </c>
      <c r="G23" s="24" t="s">
        <v>258</v>
      </c>
      <c r="H23" s="24">
        <v>14.5</v>
      </c>
    </row>
    <row r="24" spans="1:8" ht="36" x14ac:dyDescent="0.25">
      <c r="A24" s="19">
        <v>20</v>
      </c>
      <c r="B24" s="73" t="s">
        <v>80</v>
      </c>
      <c r="C24" s="20"/>
      <c r="D24" s="24"/>
      <c r="E24" s="24"/>
      <c r="F24" s="23">
        <v>67</v>
      </c>
      <c r="G24" s="24" t="s">
        <v>258</v>
      </c>
      <c r="H24" s="24">
        <v>14.5</v>
      </c>
    </row>
    <row r="25" spans="1:8" ht="36" x14ac:dyDescent="0.25">
      <c r="A25" s="19">
        <v>1</v>
      </c>
      <c r="B25" s="73" t="s">
        <v>40</v>
      </c>
      <c r="C25" s="20">
        <v>40</v>
      </c>
      <c r="D25" s="31">
        <v>13</v>
      </c>
      <c r="E25" s="31">
        <v>13</v>
      </c>
      <c r="F25" s="22">
        <v>66</v>
      </c>
      <c r="G25" s="24" t="s">
        <v>259</v>
      </c>
      <c r="H25" s="24">
        <v>16.5</v>
      </c>
    </row>
    <row r="26" spans="1:8" ht="36" x14ac:dyDescent="0.25">
      <c r="A26" s="19">
        <v>7</v>
      </c>
      <c r="B26" s="73" t="s">
        <v>68</v>
      </c>
      <c r="C26" s="20"/>
      <c r="D26" s="31"/>
      <c r="E26" s="31"/>
      <c r="F26" s="22">
        <v>66</v>
      </c>
      <c r="G26" s="24" t="s">
        <v>259</v>
      </c>
      <c r="H26" s="24">
        <v>16.5</v>
      </c>
    </row>
    <row r="27" spans="1:8" ht="36" x14ac:dyDescent="0.25">
      <c r="A27" s="19">
        <v>6</v>
      </c>
      <c r="B27" s="73" t="s">
        <v>67</v>
      </c>
      <c r="C27" s="25"/>
      <c r="D27" s="24"/>
      <c r="E27" s="24"/>
      <c r="F27" s="23">
        <v>65</v>
      </c>
      <c r="G27" s="24" t="s">
        <v>260</v>
      </c>
      <c r="H27" s="24">
        <v>18.5</v>
      </c>
    </row>
    <row r="28" spans="1:8" ht="36" x14ac:dyDescent="0.25">
      <c r="A28" s="19">
        <v>29</v>
      </c>
      <c r="B28" s="73" t="s">
        <v>92</v>
      </c>
      <c r="C28" s="20"/>
      <c r="D28" s="24"/>
      <c r="E28" s="24"/>
      <c r="F28" s="23">
        <v>65</v>
      </c>
      <c r="G28" s="24" t="s">
        <v>260</v>
      </c>
      <c r="H28" s="24">
        <v>18.5</v>
      </c>
    </row>
    <row r="29" spans="1:8" ht="18" x14ac:dyDescent="0.25">
      <c r="A29" s="19">
        <v>10</v>
      </c>
      <c r="B29" s="73" t="s">
        <v>71</v>
      </c>
      <c r="C29" s="20"/>
      <c r="D29" s="24"/>
      <c r="E29" s="24"/>
      <c r="F29" s="23">
        <v>64</v>
      </c>
      <c r="G29" s="24">
        <v>20</v>
      </c>
      <c r="H29" s="24"/>
    </row>
    <row r="30" spans="1:8" ht="18" x14ac:dyDescent="0.25">
      <c r="A30" s="19">
        <v>17</v>
      </c>
      <c r="B30" s="73" t="s">
        <v>77</v>
      </c>
      <c r="C30" s="20"/>
      <c r="D30" s="24"/>
      <c r="E30" s="24"/>
      <c r="F30" s="23">
        <v>61</v>
      </c>
      <c r="G30" s="24" t="s">
        <v>261</v>
      </c>
      <c r="H30" s="24">
        <v>22</v>
      </c>
    </row>
    <row r="31" spans="1:8" ht="18" x14ac:dyDescent="0.25">
      <c r="A31" s="19">
        <v>19</v>
      </c>
      <c r="B31" s="73" t="s">
        <v>79</v>
      </c>
      <c r="C31" s="20"/>
      <c r="D31" s="24"/>
      <c r="E31" s="24"/>
      <c r="F31" s="23">
        <v>61</v>
      </c>
      <c r="G31" s="24" t="s">
        <v>261</v>
      </c>
      <c r="H31" s="24">
        <v>22</v>
      </c>
    </row>
    <row r="32" spans="1:8" ht="18" x14ac:dyDescent="0.25">
      <c r="A32" s="19">
        <v>28</v>
      </c>
      <c r="B32" s="73" t="s">
        <v>89</v>
      </c>
      <c r="C32" s="20"/>
      <c r="D32" s="24"/>
      <c r="E32" s="24"/>
      <c r="F32" s="23">
        <v>61</v>
      </c>
      <c r="G32" s="24" t="s">
        <v>261</v>
      </c>
      <c r="H32" s="24">
        <v>22</v>
      </c>
    </row>
    <row r="33" spans="1:8" ht="18" x14ac:dyDescent="0.25">
      <c r="A33" s="19">
        <v>26</v>
      </c>
      <c r="B33" s="73" t="s">
        <v>86</v>
      </c>
      <c r="C33" s="20"/>
      <c r="D33" s="24"/>
      <c r="E33" s="24"/>
      <c r="F33" s="23">
        <v>60</v>
      </c>
      <c r="G33" s="24">
        <v>24</v>
      </c>
      <c r="H33" s="24">
        <v>24</v>
      </c>
    </row>
    <row r="34" spans="1:8" ht="18" x14ac:dyDescent="0.25">
      <c r="A34" s="19">
        <v>8</v>
      </c>
      <c r="B34" s="73" t="s">
        <v>69</v>
      </c>
      <c r="C34" s="20"/>
      <c r="D34" s="24"/>
      <c r="E34" s="24"/>
      <c r="F34" s="23">
        <v>58</v>
      </c>
      <c r="G34" s="24">
        <v>25</v>
      </c>
      <c r="H34" s="24">
        <v>25</v>
      </c>
    </row>
    <row r="35" spans="1:8" ht="36" x14ac:dyDescent="0.25">
      <c r="A35" s="19">
        <v>21</v>
      </c>
      <c r="B35" s="73" t="s">
        <v>81</v>
      </c>
      <c r="C35" s="20"/>
      <c r="D35" s="24"/>
      <c r="E35" s="24"/>
      <c r="F35" s="23">
        <v>57</v>
      </c>
      <c r="G35" s="24">
        <v>26</v>
      </c>
      <c r="H35" s="24">
        <v>26</v>
      </c>
    </row>
    <row r="36" spans="1:8" ht="36" x14ac:dyDescent="0.25">
      <c r="A36" s="19">
        <v>2</v>
      </c>
      <c r="B36" s="73" t="s">
        <v>63</v>
      </c>
      <c r="C36" s="20"/>
      <c r="D36" s="24"/>
      <c r="E36" s="24"/>
      <c r="F36" s="23">
        <v>56</v>
      </c>
      <c r="G36" s="24" t="s">
        <v>262</v>
      </c>
      <c r="H36" s="24">
        <v>27.5</v>
      </c>
    </row>
    <row r="37" spans="1:8" ht="36" x14ac:dyDescent="0.25">
      <c r="A37" s="19">
        <v>25</v>
      </c>
      <c r="B37" s="73" t="s">
        <v>85</v>
      </c>
      <c r="C37" s="20"/>
      <c r="D37" s="24"/>
      <c r="E37" s="24"/>
      <c r="F37" s="23">
        <v>56</v>
      </c>
      <c r="G37" s="24" t="s">
        <v>262</v>
      </c>
      <c r="H37" s="24">
        <v>27.5</v>
      </c>
    </row>
    <row r="38" spans="1:8" ht="18" x14ac:dyDescent="0.25">
      <c r="A38" s="19">
        <v>15</v>
      </c>
      <c r="B38" s="73" t="s">
        <v>138</v>
      </c>
      <c r="C38" s="20"/>
      <c r="D38" s="24"/>
      <c r="E38" s="24"/>
      <c r="F38" s="23">
        <v>32</v>
      </c>
      <c r="G38" s="24">
        <v>29</v>
      </c>
      <c r="H38" s="24">
        <v>29</v>
      </c>
    </row>
    <row r="39" spans="1:8" ht="18" x14ac:dyDescent="0.25">
      <c r="A39" s="19">
        <v>18</v>
      </c>
      <c r="B39" s="73" t="s">
        <v>78</v>
      </c>
      <c r="C39" s="20"/>
      <c r="D39" s="24"/>
      <c r="E39" s="24"/>
      <c r="F39" s="23" t="s">
        <v>130</v>
      </c>
      <c r="G39" s="23" t="s">
        <v>130</v>
      </c>
      <c r="H39" s="24"/>
    </row>
    <row r="40" spans="1:8" ht="18" x14ac:dyDescent="0.25">
      <c r="A40" s="27"/>
      <c r="B40" s="28"/>
      <c r="C40" s="28"/>
      <c r="D40" s="28"/>
      <c r="E40" s="28"/>
      <c r="F40" s="16"/>
      <c r="G40" s="16"/>
      <c r="H40" s="15"/>
    </row>
    <row r="41" spans="1:8" ht="18" x14ac:dyDescent="0.25">
      <c r="A41" s="29"/>
      <c r="B41" s="15" t="s">
        <v>29</v>
      </c>
      <c r="C41" s="15"/>
      <c r="D41" s="15" t="s">
        <v>232</v>
      </c>
      <c r="E41" s="15"/>
      <c r="F41" s="30"/>
      <c r="G41" s="30"/>
      <c r="H41" s="15"/>
    </row>
    <row r="42" spans="1:8" ht="18" x14ac:dyDescent="0.25">
      <c r="A42" s="27"/>
      <c r="B42" s="15"/>
      <c r="C42" s="15"/>
      <c r="D42" s="15"/>
      <c r="E42" s="15"/>
      <c r="F42" s="16"/>
      <c r="G42" s="16"/>
      <c r="H42" s="15"/>
    </row>
  </sheetData>
  <sortState ref="A10:S39">
    <sortCondition descending="1" ref="F10:F39"/>
  </sortState>
  <mergeCells count="9">
    <mergeCell ref="A1:H1"/>
    <mergeCell ref="A2:H2"/>
    <mergeCell ref="A5:H5"/>
    <mergeCell ref="A8:A9"/>
    <mergeCell ref="B8:B9"/>
    <mergeCell ref="C8:E8"/>
    <mergeCell ref="F8:F9"/>
    <mergeCell ref="H8:H9"/>
    <mergeCell ref="G8:G9"/>
  </mergeCells>
  <phoneticPr fontId="5" type="noConversion"/>
  <pageMargins left="0.39370078740157483" right="0.19685039370078741" top="0.27559055118110237" bottom="0.31496062992125984" header="0.19685039370078741" footer="0.19685039370078741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A7" zoomScale="70" zoomScaleNormal="70" workbookViewId="0">
      <selection activeCell="K44" sqref="K44"/>
    </sheetView>
  </sheetViews>
  <sheetFormatPr defaultRowHeight="15" x14ac:dyDescent="0.25"/>
  <cols>
    <col min="1" max="1" width="4.7109375" customWidth="1"/>
    <col min="2" max="2" width="48.140625" customWidth="1"/>
    <col min="3" max="5" width="7.28515625" customWidth="1"/>
    <col min="6" max="6" width="6.42578125" customWidth="1"/>
    <col min="7" max="7" width="8.7109375" customWidth="1"/>
    <col min="8" max="8" width="7.5703125" customWidth="1"/>
  </cols>
  <sheetData>
    <row r="1" spans="1:20" s="4" customFormat="1" ht="20.45" customHeight="1" x14ac:dyDescent="0.25">
      <c r="A1" s="365" t="s">
        <v>62</v>
      </c>
      <c r="B1" s="365"/>
      <c r="C1" s="365"/>
      <c r="D1" s="365"/>
      <c r="E1" s="365"/>
      <c r="F1" s="365"/>
      <c r="G1" s="365"/>
      <c r="H1" s="365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4" customFormat="1" ht="20.45" customHeight="1" x14ac:dyDescent="0.25">
      <c r="A2" s="365" t="s">
        <v>38</v>
      </c>
      <c r="B2" s="365"/>
      <c r="C2" s="365"/>
      <c r="D2" s="365"/>
      <c r="E2" s="365"/>
      <c r="F2" s="365"/>
      <c r="G2" s="365"/>
      <c r="H2" s="365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" customHeight="1" x14ac:dyDescent="0.25">
      <c r="A3" s="34"/>
      <c r="B3" s="34"/>
      <c r="C3" s="34"/>
      <c r="D3" s="34"/>
      <c r="E3" s="34"/>
      <c r="F3" s="34"/>
      <c r="G3" s="34"/>
      <c r="H3" s="34"/>
    </row>
    <row r="4" spans="1:20" s="52" customFormat="1" ht="20.25" x14ac:dyDescent="0.25">
      <c r="A4" s="14" t="s">
        <v>209</v>
      </c>
      <c r="B4" s="15"/>
      <c r="C4" s="54" t="s">
        <v>208</v>
      </c>
      <c r="E4" s="53"/>
      <c r="F4" s="16"/>
      <c r="G4" s="16"/>
      <c r="H4" s="15"/>
    </row>
    <row r="5" spans="1:20" s="52" customFormat="1" ht="18" x14ac:dyDescent="0.25">
      <c r="A5" s="366" t="s">
        <v>31</v>
      </c>
      <c r="B5" s="366"/>
      <c r="C5" s="366"/>
      <c r="D5" s="366"/>
      <c r="E5" s="366"/>
      <c r="F5" s="366"/>
      <c r="G5" s="366"/>
      <c r="H5" s="366"/>
    </row>
    <row r="6" spans="1:20" ht="18" x14ac:dyDescent="0.25">
      <c r="A6" s="18" t="s">
        <v>210</v>
      </c>
      <c r="B6" s="17"/>
      <c r="C6" s="17"/>
      <c r="D6" s="17"/>
      <c r="E6" s="17"/>
      <c r="F6" s="17"/>
      <c r="G6" s="17"/>
      <c r="H6" s="162" t="s">
        <v>201</v>
      </c>
    </row>
    <row r="7" spans="1:20" ht="18" x14ac:dyDescent="0.25">
      <c r="A7" s="18"/>
      <c r="B7" s="17"/>
      <c r="C7" s="17"/>
      <c r="D7" s="17"/>
      <c r="E7" s="17"/>
      <c r="F7" s="17"/>
      <c r="G7" s="17"/>
      <c r="H7" s="64" t="s">
        <v>48</v>
      </c>
    </row>
    <row r="8" spans="1:20" ht="30" customHeight="1" x14ac:dyDescent="0.25">
      <c r="A8" s="367" t="s">
        <v>27</v>
      </c>
      <c r="B8" s="369" t="s">
        <v>216</v>
      </c>
      <c r="C8" s="371" t="s">
        <v>253</v>
      </c>
      <c r="D8" s="372"/>
      <c r="E8" s="372"/>
      <c r="F8" s="373" t="s">
        <v>57</v>
      </c>
      <c r="G8" s="367" t="s">
        <v>60</v>
      </c>
      <c r="H8" s="382" t="s">
        <v>269</v>
      </c>
    </row>
    <row r="9" spans="1:20" ht="22.9" customHeight="1" x14ac:dyDescent="0.25">
      <c r="A9" s="368"/>
      <c r="B9" s="370"/>
      <c r="C9" s="44" t="s">
        <v>192</v>
      </c>
      <c r="D9" s="45" t="s">
        <v>193</v>
      </c>
      <c r="E9" s="45" t="s">
        <v>194</v>
      </c>
      <c r="F9" s="374"/>
      <c r="G9" s="368"/>
      <c r="H9" s="383"/>
    </row>
    <row r="10" spans="1:20" ht="36" x14ac:dyDescent="0.25">
      <c r="A10" s="19">
        <v>1</v>
      </c>
      <c r="B10" s="10" t="s">
        <v>40</v>
      </c>
      <c r="C10" s="20">
        <v>40</v>
      </c>
      <c r="D10" s="253">
        <v>13</v>
      </c>
      <c r="E10" s="253">
        <v>13</v>
      </c>
      <c r="F10" s="22">
        <v>66</v>
      </c>
      <c r="G10" s="24" t="s">
        <v>259</v>
      </c>
      <c r="H10" s="24">
        <v>16.5</v>
      </c>
    </row>
    <row r="11" spans="1:20" ht="36" x14ac:dyDescent="0.25">
      <c r="A11" s="19">
        <v>2</v>
      </c>
      <c r="B11" s="73" t="s">
        <v>63</v>
      </c>
      <c r="C11" s="20"/>
      <c r="D11" s="253"/>
      <c r="E11" s="253"/>
      <c r="F11" s="22">
        <v>56</v>
      </c>
      <c r="G11" s="24" t="s">
        <v>262</v>
      </c>
      <c r="H11" s="24">
        <v>27.5</v>
      </c>
    </row>
    <row r="12" spans="1:20" ht="36" x14ac:dyDescent="0.25">
      <c r="A12" s="19">
        <v>3</v>
      </c>
      <c r="B12" s="73" t="s">
        <v>64</v>
      </c>
      <c r="C12" s="252"/>
      <c r="D12" s="24"/>
      <c r="E12" s="24"/>
      <c r="F12" s="23">
        <v>69</v>
      </c>
      <c r="G12" s="24" t="s">
        <v>257</v>
      </c>
      <c r="H12" s="24">
        <v>11.5</v>
      </c>
    </row>
    <row r="13" spans="1:20" ht="18" x14ac:dyDescent="0.25">
      <c r="A13" s="19">
        <v>4</v>
      </c>
      <c r="B13" s="73" t="s">
        <v>65</v>
      </c>
      <c r="C13" s="20"/>
      <c r="D13" s="24"/>
      <c r="E13" s="24"/>
      <c r="F13" s="23">
        <v>73</v>
      </c>
      <c r="G13" s="24" t="s">
        <v>256</v>
      </c>
      <c r="H13" s="24">
        <v>8.5</v>
      </c>
    </row>
    <row r="14" spans="1:20" ht="36" x14ac:dyDescent="0.25">
      <c r="A14" s="19">
        <v>5</v>
      </c>
      <c r="B14" s="73" t="s">
        <v>66</v>
      </c>
      <c r="C14" s="20"/>
      <c r="D14" s="24"/>
      <c r="E14" s="24"/>
      <c r="F14" s="23">
        <v>69</v>
      </c>
      <c r="G14" s="24" t="s">
        <v>257</v>
      </c>
      <c r="H14" s="24">
        <v>11.5</v>
      </c>
    </row>
    <row r="15" spans="1:20" ht="36" x14ac:dyDescent="0.25">
      <c r="A15" s="19">
        <v>6</v>
      </c>
      <c r="B15" s="73" t="s">
        <v>67</v>
      </c>
      <c r="C15" s="20"/>
      <c r="D15" s="24"/>
      <c r="E15" s="24"/>
      <c r="F15" s="23">
        <v>65</v>
      </c>
      <c r="G15" s="24" t="s">
        <v>260</v>
      </c>
      <c r="H15" s="24">
        <v>18.5</v>
      </c>
    </row>
    <row r="16" spans="1:20" ht="36" x14ac:dyDescent="0.25">
      <c r="A16" s="19">
        <v>7</v>
      </c>
      <c r="B16" s="73" t="s">
        <v>68</v>
      </c>
      <c r="C16" s="20"/>
      <c r="D16" s="24"/>
      <c r="E16" s="24"/>
      <c r="F16" s="23">
        <v>66</v>
      </c>
      <c r="G16" s="24" t="s">
        <v>259</v>
      </c>
      <c r="H16" s="24">
        <v>16.5</v>
      </c>
    </row>
    <row r="17" spans="1:8" ht="18" x14ac:dyDescent="0.25">
      <c r="A17" s="19">
        <v>8</v>
      </c>
      <c r="B17" s="73" t="s">
        <v>69</v>
      </c>
      <c r="C17" s="20"/>
      <c r="D17" s="24"/>
      <c r="E17" s="24"/>
      <c r="F17" s="23">
        <v>58</v>
      </c>
      <c r="G17" s="24">
        <v>25</v>
      </c>
      <c r="H17" s="24">
        <v>25</v>
      </c>
    </row>
    <row r="18" spans="1:8" ht="36" x14ac:dyDescent="0.25">
      <c r="A18" s="19">
        <v>9</v>
      </c>
      <c r="B18" s="73" t="s">
        <v>70</v>
      </c>
      <c r="C18" s="20"/>
      <c r="D18" s="24"/>
      <c r="E18" s="24"/>
      <c r="F18" s="23">
        <v>67</v>
      </c>
      <c r="G18" s="24" t="s">
        <v>258</v>
      </c>
      <c r="H18" s="24">
        <v>14.5</v>
      </c>
    </row>
    <row r="19" spans="1:8" ht="18" x14ac:dyDescent="0.25">
      <c r="A19" s="19">
        <v>10</v>
      </c>
      <c r="B19" s="73" t="s">
        <v>71</v>
      </c>
      <c r="C19" s="20"/>
      <c r="D19" s="24"/>
      <c r="E19" s="24"/>
      <c r="F19" s="23">
        <v>64</v>
      </c>
      <c r="G19" s="24">
        <v>20</v>
      </c>
      <c r="H19" s="24">
        <v>20</v>
      </c>
    </row>
    <row r="20" spans="1:8" ht="18" x14ac:dyDescent="0.25">
      <c r="A20" s="19">
        <v>11</v>
      </c>
      <c r="B20" s="73" t="s">
        <v>88</v>
      </c>
      <c r="C20" s="20"/>
      <c r="D20" s="24"/>
      <c r="E20" s="24"/>
      <c r="F20" s="23">
        <v>83</v>
      </c>
      <c r="G20" s="24">
        <v>1</v>
      </c>
      <c r="H20" s="24">
        <v>1</v>
      </c>
    </row>
    <row r="21" spans="1:8" ht="36" x14ac:dyDescent="0.25">
      <c r="A21" s="19">
        <v>12</v>
      </c>
      <c r="B21" s="73" t="s">
        <v>72</v>
      </c>
      <c r="C21" s="20"/>
      <c r="D21" s="24"/>
      <c r="E21" s="24"/>
      <c r="F21" s="23">
        <v>75</v>
      </c>
      <c r="G21" s="24" t="s">
        <v>255</v>
      </c>
      <c r="H21" s="24">
        <v>5</v>
      </c>
    </row>
    <row r="22" spans="1:8" ht="18" x14ac:dyDescent="0.25">
      <c r="A22" s="19">
        <v>13</v>
      </c>
      <c r="B22" s="73" t="s">
        <v>73</v>
      </c>
      <c r="C22" s="20"/>
      <c r="D22" s="24"/>
      <c r="E22" s="24"/>
      <c r="F22" s="23">
        <v>76</v>
      </c>
      <c r="G22" s="24">
        <v>3</v>
      </c>
      <c r="H22" s="24">
        <v>3</v>
      </c>
    </row>
    <row r="23" spans="1:8" ht="18.600000000000001" customHeight="1" x14ac:dyDescent="0.25">
      <c r="A23" s="19">
        <v>14</v>
      </c>
      <c r="B23" s="73" t="s">
        <v>74</v>
      </c>
      <c r="C23" s="20"/>
      <c r="D23" s="24"/>
      <c r="E23" s="24"/>
      <c r="F23" s="23">
        <v>68</v>
      </c>
      <c r="G23" s="24">
        <v>13</v>
      </c>
      <c r="H23" s="24">
        <v>13</v>
      </c>
    </row>
    <row r="24" spans="1:8" ht="18" x14ac:dyDescent="0.25">
      <c r="A24" s="19">
        <v>15</v>
      </c>
      <c r="B24" s="73" t="s">
        <v>138</v>
      </c>
      <c r="C24" s="20"/>
      <c r="D24" s="24"/>
      <c r="E24" s="24"/>
      <c r="F24" s="23">
        <v>32</v>
      </c>
      <c r="G24" s="24">
        <v>29</v>
      </c>
      <c r="H24" s="24">
        <v>29</v>
      </c>
    </row>
    <row r="25" spans="1:8" ht="18" x14ac:dyDescent="0.25">
      <c r="A25" s="19">
        <v>16</v>
      </c>
      <c r="B25" s="73" t="s">
        <v>76</v>
      </c>
      <c r="C25" s="20"/>
      <c r="D25" s="253"/>
      <c r="E25" s="253"/>
      <c r="F25" s="22">
        <v>73</v>
      </c>
      <c r="G25" s="24" t="s">
        <v>256</v>
      </c>
      <c r="H25" s="24">
        <v>8.5</v>
      </c>
    </row>
    <row r="26" spans="1:8" ht="18" x14ac:dyDescent="0.25">
      <c r="A26" s="19">
        <v>17</v>
      </c>
      <c r="B26" s="73" t="s">
        <v>77</v>
      </c>
      <c r="C26" s="20"/>
      <c r="D26" s="253"/>
      <c r="E26" s="253"/>
      <c r="F26" s="22">
        <v>61</v>
      </c>
      <c r="G26" s="24" t="s">
        <v>261</v>
      </c>
      <c r="H26" s="24">
        <v>22</v>
      </c>
    </row>
    <row r="27" spans="1:8" ht="18" x14ac:dyDescent="0.25">
      <c r="A27" s="19">
        <v>18</v>
      </c>
      <c r="B27" s="73" t="s">
        <v>78</v>
      </c>
      <c r="C27" s="252"/>
      <c r="D27" s="24"/>
      <c r="E27" s="24"/>
      <c r="F27" s="23" t="s">
        <v>130</v>
      </c>
      <c r="G27" s="23" t="s">
        <v>130</v>
      </c>
      <c r="H27" s="24"/>
    </row>
    <row r="28" spans="1:8" ht="18" x14ac:dyDescent="0.25">
      <c r="A28" s="19">
        <v>19</v>
      </c>
      <c r="B28" s="73" t="s">
        <v>79</v>
      </c>
      <c r="C28" s="20"/>
      <c r="D28" s="24"/>
      <c r="E28" s="24"/>
      <c r="F28" s="23">
        <v>61</v>
      </c>
      <c r="G28" s="24" t="s">
        <v>261</v>
      </c>
      <c r="H28" s="24">
        <v>22</v>
      </c>
    </row>
    <row r="29" spans="1:8" ht="36" x14ac:dyDescent="0.25">
      <c r="A29" s="19">
        <v>20</v>
      </c>
      <c r="B29" s="73" t="s">
        <v>80</v>
      </c>
      <c r="C29" s="20"/>
      <c r="D29" s="24"/>
      <c r="E29" s="24"/>
      <c r="F29" s="23">
        <v>67</v>
      </c>
      <c r="G29" s="24" t="s">
        <v>258</v>
      </c>
      <c r="H29" s="24">
        <v>14.5</v>
      </c>
    </row>
    <row r="30" spans="1:8" ht="36" x14ac:dyDescent="0.25">
      <c r="A30" s="19">
        <v>21</v>
      </c>
      <c r="B30" s="73" t="s">
        <v>81</v>
      </c>
      <c r="C30" s="20"/>
      <c r="D30" s="24"/>
      <c r="E30" s="24"/>
      <c r="F30" s="23">
        <v>57</v>
      </c>
      <c r="G30" s="24">
        <v>26</v>
      </c>
      <c r="H30" s="24">
        <v>26</v>
      </c>
    </row>
    <row r="31" spans="1:8" ht="18" x14ac:dyDescent="0.25">
      <c r="A31" s="19">
        <v>22</v>
      </c>
      <c r="B31" s="73" t="s">
        <v>82</v>
      </c>
      <c r="C31" s="20"/>
      <c r="D31" s="24"/>
      <c r="E31" s="24"/>
      <c r="F31" s="23">
        <v>74</v>
      </c>
      <c r="G31" s="24">
        <v>7</v>
      </c>
      <c r="H31" s="24">
        <v>7</v>
      </c>
    </row>
    <row r="32" spans="1:8" ht="36" x14ac:dyDescent="0.25">
      <c r="A32" s="19">
        <v>23</v>
      </c>
      <c r="B32" s="73" t="s">
        <v>83</v>
      </c>
      <c r="C32" s="20">
        <v>27</v>
      </c>
      <c r="D32" s="24">
        <v>24</v>
      </c>
      <c r="E32" s="24">
        <v>27</v>
      </c>
      <c r="F32" s="23">
        <v>78</v>
      </c>
      <c r="G32" s="24">
        <v>2</v>
      </c>
      <c r="H32" s="24">
        <v>2</v>
      </c>
    </row>
    <row r="33" spans="1:8" ht="18" x14ac:dyDescent="0.25">
      <c r="A33" s="19">
        <v>24</v>
      </c>
      <c r="B33" s="73" t="s">
        <v>84</v>
      </c>
      <c r="C33" s="20"/>
      <c r="D33" s="24"/>
      <c r="E33" s="24"/>
      <c r="F33" s="23">
        <v>71</v>
      </c>
      <c r="G33" s="24">
        <v>10</v>
      </c>
      <c r="H33" s="24">
        <v>10</v>
      </c>
    </row>
    <row r="34" spans="1:8" ht="36" x14ac:dyDescent="0.25">
      <c r="A34" s="19">
        <v>25</v>
      </c>
      <c r="B34" s="73" t="s">
        <v>85</v>
      </c>
      <c r="C34" s="20"/>
      <c r="D34" s="24"/>
      <c r="E34" s="24"/>
      <c r="F34" s="23">
        <v>56</v>
      </c>
      <c r="G34" s="24" t="s">
        <v>262</v>
      </c>
      <c r="H34" s="24">
        <v>27.5</v>
      </c>
    </row>
    <row r="35" spans="1:8" ht="18" x14ac:dyDescent="0.25">
      <c r="A35" s="19">
        <v>26</v>
      </c>
      <c r="B35" s="73" t="s">
        <v>86</v>
      </c>
      <c r="C35" s="20"/>
      <c r="D35" s="24"/>
      <c r="E35" s="24"/>
      <c r="F35" s="23">
        <v>60</v>
      </c>
      <c r="G35" s="24">
        <v>24</v>
      </c>
      <c r="H35" s="24">
        <v>24</v>
      </c>
    </row>
    <row r="36" spans="1:8" ht="18" x14ac:dyDescent="0.25">
      <c r="A36" s="19">
        <v>27</v>
      </c>
      <c r="B36" s="73" t="s">
        <v>87</v>
      </c>
      <c r="C36" s="20"/>
      <c r="D36" s="24"/>
      <c r="E36" s="24"/>
      <c r="F36" s="23">
        <v>75</v>
      </c>
      <c r="G36" s="24" t="s">
        <v>255</v>
      </c>
      <c r="H36" s="24">
        <v>5</v>
      </c>
    </row>
    <row r="37" spans="1:8" ht="18" x14ac:dyDescent="0.25">
      <c r="A37" s="19">
        <v>28</v>
      </c>
      <c r="B37" s="73" t="s">
        <v>89</v>
      </c>
      <c r="C37" s="20"/>
      <c r="D37" s="24"/>
      <c r="E37" s="24"/>
      <c r="F37" s="23">
        <v>61</v>
      </c>
      <c r="G37" s="24" t="s">
        <v>261</v>
      </c>
      <c r="H37" s="24">
        <v>22</v>
      </c>
    </row>
    <row r="38" spans="1:8" ht="36" x14ac:dyDescent="0.25">
      <c r="A38" s="19">
        <v>29</v>
      </c>
      <c r="B38" s="73" t="s">
        <v>92</v>
      </c>
      <c r="C38" s="20"/>
      <c r="D38" s="24"/>
      <c r="E38" s="24"/>
      <c r="F38" s="23">
        <v>65</v>
      </c>
      <c r="G38" s="24" t="s">
        <v>260</v>
      </c>
      <c r="H38" s="24">
        <v>18.5</v>
      </c>
    </row>
    <row r="39" spans="1:8" ht="18" x14ac:dyDescent="0.25">
      <c r="A39" s="19">
        <v>30</v>
      </c>
      <c r="B39" s="73" t="s">
        <v>128</v>
      </c>
      <c r="C39" s="20"/>
      <c r="D39" s="24"/>
      <c r="E39" s="24"/>
      <c r="F39" s="23">
        <v>75</v>
      </c>
      <c r="G39" s="24" t="s">
        <v>255</v>
      </c>
      <c r="H39" s="24">
        <v>5</v>
      </c>
    </row>
    <row r="40" spans="1:8" ht="18" x14ac:dyDescent="0.25">
      <c r="A40" s="27"/>
      <c r="B40" s="28"/>
      <c r="C40" s="28"/>
      <c r="D40" s="28"/>
      <c r="E40" s="28"/>
      <c r="F40" s="16"/>
      <c r="G40" s="16"/>
      <c r="H40" s="15"/>
    </row>
    <row r="41" spans="1:8" ht="18" x14ac:dyDescent="0.25">
      <c r="A41" s="29"/>
      <c r="B41" s="15" t="s">
        <v>29</v>
      </c>
      <c r="C41" s="15"/>
      <c r="D41" s="15" t="s">
        <v>232</v>
      </c>
      <c r="E41" s="15"/>
      <c r="F41" s="30"/>
      <c r="G41" s="30"/>
      <c r="H41" s="15"/>
    </row>
    <row r="42" spans="1:8" ht="18" x14ac:dyDescent="0.25">
      <c r="A42" s="27"/>
      <c r="B42" s="15"/>
      <c r="C42" s="15"/>
      <c r="D42" s="15"/>
      <c r="E42" s="15"/>
      <c r="F42" s="16"/>
      <c r="G42" s="16"/>
      <c r="H42" s="15"/>
    </row>
  </sheetData>
  <sortState ref="A10:T39">
    <sortCondition ref="A10:A39"/>
  </sortState>
  <mergeCells count="9">
    <mergeCell ref="A1:H1"/>
    <mergeCell ref="A2:H2"/>
    <mergeCell ref="A5:H5"/>
    <mergeCell ref="A8:A9"/>
    <mergeCell ref="B8:B9"/>
    <mergeCell ref="C8:E8"/>
    <mergeCell ref="F8:F9"/>
    <mergeCell ref="G8:G9"/>
    <mergeCell ref="H8:H9"/>
  </mergeCells>
  <pageMargins left="0.39370078740157483" right="0.19685039370078741" top="0.27559055118110237" bottom="0.31496062992125984" header="0.19685039370078741" footer="0.19685039370078741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="70" zoomScaleNormal="70" workbookViewId="0">
      <selection activeCell="G12" sqref="G12"/>
    </sheetView>
  </sheetViews>
  <sheetFormatPr defaultRowHeight="15" x14ac:dyDescent="0.25"/>
  <cols>
    <col min="1" max="1" width="4.7109375" customWidth="1"/>
    <col min="2" max="2" width="45.7109375" customWidth="1"/>
    <col min="3" max="5" width="5.7109375" customWidth="1"/>
    <col min="6" max="6" width="11.42578125" customWidth="1"/>
    <col min="7" max="7" width="8.7109375" customWidth="1"/>
    <col min="8" max="8" width="10.140625" customWidth="1"/>
  </cols>
  <sheetData>
    <row r="1" spans="1:20" s="4" customFormat="1" ht="20.45" customHeight="1" x14ac:dyDescent="0.25">
      <c r="A1" s="365" t="s">
        <v>62</v>
      </c>
      <c r="B1" s="365"/>
      <c r="C1" s="365"/>
      <c r="D1" s="365"/>
      <c r="E1" s="365"/>
      <c r="F1" s="365"/>
      <c r="G1" s="365"/>
      <c r="H1" s="365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4" customFormat="1" ht="20.45" customHeight="1" x14ac:dyDescent="0.25">
      <c r="A2" s="365" t="s">
        <v>38</v>
      </c>
      <c r="B2" s="365"/>
      <c r="C2" s="365"/>
      <c r="D2" s="365"/>
      <c r="E2" s="365"/>
      <c r="F2" s="365"/>
      <c r="G2" s="365"/>
      <c r="H2" s="365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8.4499999999999993" customHeight="1" x14ac:dyDescent="0.25">
      <c r="A3" s="34"/>
      <c r="B3" s="34"/>
      <c r="C3" s="34"/>
      <c r="D3" s="34"/>
      <c r="E3" s="34"/>
      <c r="F3" s="34"/>
      <c r="G3" s="34"/>
      <c r="H3" s="34"/>
    </row>
    <row r="4" spans="1:20" s="52" customFormat="1" ht="20.25" x14ac:dyDescent="0.25">
      <c r="A4" s="14" t="s">
        <v>217</v>
      </c>
      <c r="B4" s="15"/>
      <c r="C4" s="177" t="s">
        <v>212</v>
      </c>
      <c r="E4" s="53"/>
      <c r="F4" s="16"/>
      <c r="G4" s="16"/>
      <c r="H4" s="15"/>
    </row>
    <row r="5" spans="1:20" s="52" customFormat="1" ht="18" x14ac:dyDescent="0.25">
      <c r="B5" s="15"/>
      <c r="C5" s="250" t="s">
        <v>31</v>
      </c>
      <c r="D5" s="15"/>
      <c r="E5" s="15"/>
      <c r="F5" s="15"/>
      <c r="G5" s="15"/>
      <c r="H5" s="15"/>
    </row>
    <row r="6" spans="1:20" ht="18" x14ac:dyDescent="0.25">
      <c r="A6" s="18" t="s">
        <v>213</v>
      </c>
      <c r="B6" s="17"/>
      <c r="C6" s="17"/>
      <c r="D6" s="17"/>
      <c r="E6" s="17"/>
      <c r="F6" s="17"/>
      <c r="G6" s="17"/>
      <c r="H6" s="162" t="s">
        <v>201</v>
      </c>
    </row>
    <row r="7" spans="1:20" ht="18" x14ac:dyDescent="0.25">
      <c r="A7" s="18"/>
      <c r="B7" s="17"/>
      <c r="C7" s="17"/>
      <c r="D7" s="17"/>
      <c r="E7" s="17"/>
      <c r="F7" s="17"/>
      <c r="G7" s="17"/>
      <c r="H7" s="258" t="s">
        <v>342</v>
      </c>
    </row>
    <row r="8" spans="1:20" ht="9.6" customHeight="1" x14ac:dyDescent="0.25">
      <c r="A8" s="18"/>
      <c r="B8" s="17"/>
      <c r="C8" s="17"/>
      <c r="D8" s="17"/>
      <c r="E8" s="17"/>
      <c r="F8" s="17"/>
      <c r="G8" s="17"/>
      <c r="H8" s="17"/>
      <c r="I8" s="17"/>
    </row>
    <row r="9" spans="1:20" ht="30.6" customHeight="1" x14ac:dyDescent="0.25">
      <c r="A9" s="367" t="s">
        <v>27</v>
      </c>
      <c r="B9" s="369" t="s">
        <v>216</v>
      </c>
      <c r="C9" s="371" t="s">
        <v>211</v>
      </c>
      <c r="D9" s="372"/>
      <c r="E9" s="372"/>
      <c r="F9" s="373" t="s">
        <v>215</v>
      </c>
      <c r="G9" s="367" t="s">
        <v>60</v>
      </c>
      <c r="H9" s="373" t="s">
        <v>246</v>
      </c>
    </row>
    <row r="10" spans="1:20" ht="20.45" customHeight="1" x14ac:dyDescent="0.25">
      <c r="A10" s="368"/>
      <c r="B10" s="370"/>
      <c r="C10" s="44" t="s">
        <v>192</v>
      </c>
      <c r="D10" s="45" t="s">
        <v>193</v>
      </c>
      <c r="E10" s="45" t="s">
        <v>194</v>
      </c>
      <c r="F10" s="374"/>
      <c r="G10" s="368"/>
      <c r="H10" s="374"/>
    </row>
    <row r="11" spans="1:20" ht="18" x14ac:dyDescent="0.25">
      <c r="A11" s="19">
        <v>1</v>
      </c>
      <c r="B11" s="73" t="s">
        <v>40</v>
      </c>
      <c r="C11" s="20">
        <v>150</v>
      </c>
      <c r="D11" s="31" t="s">
        <v>130</v>
      </c>
      <c r="E11" s="31" t="s">
        <v>130</v>
      </c>
      <c r="F11" s="22">
        <v>150</v>
      </c>
      <c r="G11" s="24">
        <v>28</v>
      </c>
      <c r="H11" s="24">
        <v>28</v>
      </c>
    </row>
    <row r="12" spans="1:20" ht="36" x14ac:dyDescent="0.25">
      <c r="A12" s="19">
        <v>2</v>
      </c>
      <c r="B12" s="73" t="s">
        <v>63</v>
      </c>
      <c r="C12" s="20">
        <v>224</v>
      </c>
      <c r="D12" s="31">
        <v>226</v>
      </c>
      <c r="E12" s="255" t="s">
        <v>130</v>
      </c>
      <c r="F12" s="22">
        <v>226</v>
      </c>
      <c r="G12" s="24" t="s">
        <v>335</v>
      </c>
      <c r="H12" s="24">
        <v>20.5</v>
      </c>
    </row>
    <row r="13" spans="1:20" ht="18" x14ac:dyDescent="0.25">
      <c r="A13" s="19">
        <v>3</v>
      </c>
      <c r="B13" s="73" t="s">
        <v>64</v>
      </c>
      <c r="C13" s="25">
        <v>210</v>
      </c>
      <c r="D13" s="24">
        <v>240</v>
      </c>
      <c r="E13" s="255" t="s">
        <v>130</v>
      </c>
      <c r="F13" s="23">
        <v>240</v>
      </c>
      <c r="G13" s="24" t="s">
        <v>273</v>
      </c>
      <c r="H13" s="24">
        <v>10.5</v>
      </c>
    </row>
    <row r="14" spans="1:20" ht="18" x14ac:dyDescent="0.25">
      <c r="A14" s="19">
        <v>4</v>
      </c>
      <c r="B14" s="73" t="s">
        <v>65</v>
      </c>
      <c r="C14" s="20">
        <v>230</v>
      </c>
      <c r="D14" s="24">
        <v>190</v>
      </c>
      <c r="E14" s="24">
        <v>227</v>
      </c>
      <c r="F14" s="23">
        <v>230</v>
      </c>
      <c r="G14" s="24">
        <v>16</v>
      </c>
      <c r="H14" s="24">
        <v>16</v>
      </c>
    </row>
    <row r="15" spans="1:20" ht="18" x14ac:dyDescent="0.25">
      <c r="A15" s="19">
        <v>5</v>
      </c>
      <c r="B15" s="73" t="s">
        <v>66</v>
      </c>
      <c r="C15" s="20">
        <v>237</v>
      </c>
      <c r="D15" s="24">
        <v>238</v>
      </c>
      <c r="E15" s="24">
        <v>237</v>
      </c>
      <c r="F15" s="23">
        <v>238</v>
      </c>
      <c r="G15" s="24">
        <v>13</v>
      </c>
      <c r="H15" s="24">
        <v>13</v>
      </c>
    </row>
    <row r="16" spans="1:20" ht="18" x14ac:dyDescent="0.25">
      <c r="A16" s="19">
        <v>6</v>
      </c>
      <c r="B16" s="73" t="s">
        <v>67</v>
      </c>
      <c r="C16" s="20">
        <v>256</v>
      </c>
      <c r="D16" s="24">
        <v>259</v>
      </c>
      <c r="E16" s="24">
        <v>264</v>
      </c>
      <c r="F16" s="23">
        <v>264</v>
      </c>
      <c r="G16" s="24">
        <v>1</v>
      </c>
      <c r="H16" s="24">
        <v>1</v>
      </c>
    </row>
    <row r="17" spans="1:8" ht="18" x14ac:dyDescent="0.25">
      <c r="A17" s="19">
        <v>7</v>
      </c>
      <c r="B17" s="73" t="s">
        <v>68</v>
      </c>
      <c r="C17" s="20">
        <v>252</v>
      </c>
      <c r="D17" s="24">
        <v>257</v>
      </c>
      <c r="E17" s="24">
        <v>262</v>
      </c>
      <c r="F17" s="23">
        <v>262</v>
      </c>
      <c r="G17" s="24">
        <v>2</v>
      </c>
      <c r="H17" s="24">
        <v>2</v>
      </c>
    </row>
    <row r="18" spans="1:8" ht="18" x14ac:dyDescent="0.25">
      <c r="A18" s="19">
        <v>8</v>
      </c>
      <c r="B18" s="73" t="s">
        <v>69</v>
      </c>
      <c r="C18" s="20">
        <v>207</v>
      </c>
      <c r="D18" s="24">
        <v>210</v>
      </c>
      <c r="E18" s="24">
        <v>221</v>
      </c>
      <c r="F18" s="23">
        <v>221</v>
      </c>
      <c r="G18" s="24">
        <v>24</v>
      </c>
      <c r="H18" s="24">
        <v>24</v>
      </c>
    </row>
    <row r="19" spans="1:8" ht="18" x14ac:dyDescent="0.25">
      <c r="A19" s="19">
        <v>9</v>
      </c>
      <c r="B19" s="73" t="s">
        <v>70</v>
      </c>
      <c r="C19" s="20">
        <v>232</v>
      </c>
      <c r="D19" s="24">
        <v>240</v>
      </c>
      <c r="E19" s="24">
        <v>247</v>
      </c>
      <c r="F19" s="23">
        <v>247</v>
      </c>
      <c r="G19" s="24">
        <v>6</v>
      </c>
      <c r="H19" s="24">
        <v>6</v>
      </c>
    </row>
    <row r="20" spans="1:8" ht="18" x14ac:dyDescent="0.25">
      <c r="A20" s="19">
        <v>10</v>
      </c>
      <c r="B20" s="73" t="s">
        <v>71</v>
      </c>
      <c r="C20" s="20">
        <v>186</v>
      </c>
      <c r="D20" s="24">
        <v>215</v>
      </c>
      <c r="E20" s="24">
        <v>224</v>
      </c>
      <c r="F20" s="23">
        <v>224</v>
      </c>
      <c r="G20" s="24">
        <v>23</v>
      </c>
      <c r="H20" s="24">
        <v>23</v>
      </c>
    </row>
    <row r="21" spans="1:8" ht="36" x14ac:dyDescent="0.25">
      <c r="A21" s="19">
        <v>11</v>
      </c>
      <c r="B21" s="10" t="s">
        <v>88</v>
      </c>
      <c r="C21" s="20">
        <v>229</v>
      </c>
      <c r="D21" s="24">
        <v>226</v>
      </c>
      <c r="E21" s="24">
        <v>232</v>
      </c>
      <c r="F21" s="23">
        <v>232</v>
      </c>
      <c r="G21" s="24">
        <v>15</v>
      </c>
      <c r="H21" s="24">
        <v>15</v>
      </c>
    </row>
    <row r="22" spans="1:8" ht="18.600000000000001" customHeight="1" x14ac:dyDescent="0.25">
      <c r="A22" s="19">
        <v>12</v>
      </c>
      <c r="B22" s="73" t="s">
        <v>72</v>
      </c>
      <c r="C22" s="20">
        <v>210</v>
      </c>
      <c r="D22" s="24">
        <v>220</v>
      </c>
      <c r="E22" s="24" t="s">
        <v>130</v>
      </c>
      <c r="F22" s="23">
        <v>220</v>
      </c>
      <c r="G22" s="24">
        <v>25</v>
      </c>
      <c r="H22" s="24">
        <v>25</v>
      </c>
    </row>
    <row r="23" spans="1:8" ht="18.600000000000001" customHeight="1" x14ac:dyDescent="0.25">
      <c r="A23" s="19">
        <v>13</v>
      </c>
      <c r="B23" s="73" t="s">
        <v>73</v>
      </c>
      <c r="C23" s="20">
        <v>224</v>
      </c>
      <c r="D23" s="24">
        <v>235</v>
      </c>
      <c r="E23" s="24">
        <v>230</v>
      </c>
      <c r="F23" s="23">
        <v>235</v>
      </c>
      <c r="G23" s="24">
        <v>14</v>
      </c>
      <c r="H23" s="24">
        <v>14</v>
      </c>
    </row>
    <row r="24" spans="1:8" ht="18.600000000000001" customHeight="1" x14ac:dyDescent="0.25">
      <c r="A24" s="19">
        <v>14</v>
      </c>
      <c r="B24" s="73" t="s">
        <v>74</v>
      </c>
      <c r="C24" s="20">
        <v>180</v>
      </c>
      <c r="D24" s="24">
        <v>182</v>
      </c>
      <c r="E24" s="24" t="s">
        <v>130</v>
      </c>
      <c r="F24" s="23">
        <v>182</v>
      </c>
      <c r="G24" s="24">
        <v>27</v>
      </c>
      <c r="H24" s="24">
        <v>27</v>
      </c>
    </row>
    <row r="25" spans="1:8" ht="18.600000000000001" customHeight="1" x14ac:dyDescent="0.25">
      <c r="A25" s="19">
        <v>15</v>
      </c>
      <c r="B25" s="73" t="s">
        <v>138</v>
      </c>
      <c r="C25" s="20">
        <v>227</v>
      </c>
      <c r="D25" s="24" t="s">
        <v>130</v>
      </c>
      <c r="E25" s="24">
        <v>240</v>
      </c>
      <c r="F25" s="23">
        <v>240</v>
      </c>
      <c r="G25" s="24" t="s">
        <v>273</v>
      </c>
      <c r="H25" s="24">
        <v>10.5</v>
      </c>
    </row>
    <row r="26" spans="1:8" ht="18.600000000000001" customHeight="1" x14ac:dyDescent="0.25">
      <c r="A26" s="19">
        <v>16</v>
      </c>
      <c r="B26" s="73" t="s">
        <v>76</v>
      </c>
      <c r="C26" s="20">
        <v>141</v>
      </c>
      <c r="D26" s="31" t="s">
        <v>130</v>
      </c>
      <c r="E26" s="31" t="s">
        <v>130</v>
      </c>
      <c r="F26" s="22">
        <v>141</v>
      </c>
      <c r="G26" s="24">
        <v>29</v>
      </c>
      <c r="H26" s="24">
        <v>29</v>
      </c>
    </row>
    <row r="27" spans="1:8" ht="18.600000000000001" customHeight="1" x14ac:dyDescent="0.25">
      <c r="A27" s="19">
        <v>17</v>
      </c>
      <c r="B27" s="73" t="s">
        <v>77</v>
      </c>
      <c r="C27" s="20">
        <v>217</v>
      </c>
      <c r="D27" s="31">
        <v>200</v>
      </c>
      <c r="E27" s="31">
        <v>200</v>
      </c>
      <c r="F27" s="22">
        <v>217</v>
      </c>
      <c r="G27" s="24">
        <v>26</v>
      </c>
      <c r="H27" s="24">
        <v>26</v>
      </c>
    </row>
    <row r="28" spans="1:8" ht="18.600000000000001" customHeight="1" x14ac:dyDescent="0.25">
      <c r="A28" s="19">
        <v>18</v>
      </c>
      <c r="B28" s="73"/>
      <c r="C28" s="25"/>
      <c r="D28" s="24"/>
      <c r="E28" s="24"/>
      <c r="F28" s="23"/>
      <c r="G28" s="24"/>
      <c r="H28" s="24"/>
    </row>
    <row r="29" spans="1:8" ht="18.600000000000001" customHeight="1" x14ac:dyDescent="0.25">
      <c r="A29" s="19">
        <v>19</v>
      </c>
      <c r="B29" s="73" t="s">
        <v>79</v>
      </c>
      <c r="C29" s="20">
        <v>209</v>
      </c>
      <c r="D29" s="24">
        <v>229</v>
      </c>
      <c r="E29" s="24">
        <v>225</v>
      </c>
      <c r="F29" s="23">
        <v>229</v>
      </c>
      <c r="G29" s="24">
        <v>17</v>
      </c>
      <c r="H29" s="24">
        <v>17</v>
      </c>
    </row>
    <row r="30" spans="1:8" ht="18.600000000000001" customHeight="1" x14ac:dyDescent="0.25">
      <c r="A30" s="19">
        <v>20</v>
      </c>
      <c r="B30" s="73" t="s">
        <v>80</v>
      </c>
      <c r="C30" s="20">
        <v>209</v>
      </c>
      <c r="D30" s="24">
        <v>226</v>
      </c>
      <c r="E30" s="24">
        <v>216</v>
      </c>
      <c r="F30" s="23">
        <v>226</v>
      </c>
      <c r="G30" s="24" t="s">
        <v>335</v>
      </c>
      <c r="H30" s="24">
        <v>20.5</v>
      </c>
    </row>
    <row r="31" spans="1:8" ht="18.600000000000001" customHeight="1" x14ac:dyDescent="0.25">
      <c r="A31" s="19">
        <v>21</v>
      </c>
      <c r="B31" s="73" t="s">
        <v>81</v>
      </c>
      <c r="C31" s="20">
        <v>226</v>
      </c>
      <c r="D31" s="24">
        <v>240</v>
      </c>
      <c r="E31" s="24">
        <v>200</v>
      </c>
      <c r="F31" s="23">
        <v>240</v>
      </c>
      <c r="G31" s="24" t="s">
        <v>273</v>
      </c>
      <c r="H31" s="24">
        <v>10.5</v>
      </c>
    </row>
    <row r="32" spans="1:8" ht="18.600000000000001" customHeight="1" x14ac:dyDescent="0.25">
      <c r="A32" s="19">
        <v>22</v>
      </c>
      <c r="B32" s="73" t="s">
        <v>82</v>
      </c>
      <c r="C32" s="20">
        <v>180</v>
      </c>
      <c r="D32" s="24">
        <v>235</v>
      </c>
      <c r="E32" s="24">
        <v>241</v>
      </c>
      <c r="F32" s="23">
        <v>241</v>
      </c>
      <c r="G32" s="24">
        <v>8</v>
      </c>
      <c r="H32" s="24">
        <v>8</v>
      </c>
    </row>
    <row r="33" spans="1:8" ht="18.600000000000001" customHeight="1" x14ac:dyDescent="0.25">
      <c r="A33" s="19">
        <v>23</v>
      </c>
      <c r="B33" s="73" t="s">
        <v>83</v>
      </c>
      <c r="C33" s="20">
        <v>249</v>
      </c>
      <c r="D33" s="24">
        <v>254</v>
      </c>
      <c r="E33" s="24">
        <v>250</v>
      </c>
      <c r="F33" s="23">
        <v>254</v>
      </c>
      <c r="G33" s="24">
        <v>4</v>
      </c>
      <c r="H33" s="24">
        <v>4</v>
      </c>
    </row>
    <row r="34" spans="1:8" ht="36" x14ac:dyDescent="0.25">
      <c r="A34" s="19">
        <v>24</v>
      </c>
      <c r="B34" s="73" t="s">
        <v>84</v>
      </c>
      <c r="C34" s="20">
        <v>224</v>
      </c>
      <c r="D34" s="24">
        <v>227</v>
      </c>
      <c r="E34" s="24">
        <v>224</v>
      </c>
      <c r="F34" s="23">
        <v>227</v>
      </c>
      <c r="G34" s="24" t="s">
        <v>260</v>
      </c>
      <c r="H34" s="24">
        <v>18.5</v>
      </c>
    </row>
    <row r="35" spans="1:8" ht="18" x14ac:dyDescent="0.25">
      <c r="A35" s="19">
        <v>25</v>
      </c>
      <c r="B35" s="73" t="s">
        <v>85</v>
      </c>
      <c r="C35" s="20">
        <v>253</v>
      </c>
      <c r="D35" s="24">
        <v>257</v>
      </c>
      <c r="E35" s="24">
        <v>258</v>
      </c>
      <c r="F35" s="23">
        <v>258</v>
      </c>
      <c r="G35" s="24">
        <v>3</v>
      </c>
      <c r="H35" s="24">
        <v>3</v>
      </c>
    </row>
    <row r="36" spans="1:8" ht="18" x14ac:dyDescent="0.25">
      <c r="A36" s="19">
        <v>26</v>
      </c>
      <c r="B36" s="73" t="s">
        <v>86</v>
      </c>
      <c r="C36" s="20">
        <v>239</v>
      </c>
      <c r="D36" s="24" t="s">
        <v>130</v>
      </c>
      <c r="E36" s="24">
        <v>240</v>
      </c>
      <c r="F36" s="23">
        <v>240</v>
      </c>
      <c r="G36" s="24" t="s">
        <v>273</v>
      </c>
      <c r="H36" s="24">
        <v>10.5</v>
      </c>
    </row>
    <row r="37" spans="1:8" ht="18" x14ac:dyDescent="0.25">
      <c r="A37" s="19">
        <v>27</v>
      </c>
      <c r="B37" s="73" t="s">
        <v>87</v>
      </c>
      <c r="C37" s="20">
        <v>231</v>
      </c>
      <c r="D37" s="24">
        <v>245</v>
      </c>
      <c r="E37" s="24">
        <v>251</v>
      </c>
      <c r="F37" s="23">
        <v>251</v>
      </c>
      <c r="G37" s="24">
        <v>5</v>
      </c>
      <c r="H37" s="24">
        <v>5</v>
      </c>
    </row>
    <row r="38" spans="1:8" ht="18" x14ac:dyDescent="0.25">
      <c r="A38" s="19">
        <v>28</v>
      </c>
      <c r="B38" s="73" t="s">
        <v>89</v>
      </c>
      <c r="C38" s="20">
        <v>231</v>
      </c>
      <c r="D38" s="24">
        <v>243</v>
      </c>
      <c r="E38" s="24">
        <v>238</v>
      </c>
      <c r="F38" s="23">
        <v>243</v>
      </c>
      <c r="G38" s="24">
        <v>7</v>
      </c>
      <c r="H38" s="24">
        <v>7</v>
      </c>
    </row>
    <row r="39" spans="1:8" ht="18" x14ac:dyDescent="0.25">
      <c r="A39" s="19">
        <v>29</v>
      </c>
      <c r="B39" s="73" t="s">
        <v>92</v>
      </c>
      <c r="C39" s="20">
        <v>219</v>
      </c>
      <c r="D39" s="24">
        <v>222</v>
      </c>
      <c r="E39" s="24">
        <v>225</v>
      </c>
      <c r="F39" s="23">
        <v>225</v>
      </c>
      <c r="G39" s="24">
        <v>22</v>
      </c>
      <c r="H39" s="24">
        <v>22</v>
      </c>
    </row>
    <row r="40" spans="1:8" ht="36" x14ac:dyDescent="0.25">
      <c r="A40" s="19">
        <v>30</v>
      </c>
      <c r="B40" s="73" t="s">
        <v>128</v>
      </c>
      <c r="C40" s="20">
        <v>223</v>
      </c>
      <c r="D40" s="24">
        <v>227</v>
      </c>
      <c r="E40" s="24">
        <v>227</v>
      </c>
      <c r="F40" s="23">
        <v>227</v>
      </c>
      <c r="G40" s="24" t="s">
        <v>260</v>
      </c>
      <c r="H40" s="24">
        <v>18.5</v>
      </c>
    </row>
    <row r="41" spans="1:8" ht="18" x14ac:dyDescent="0.25">
      <c r="A41" s="27"/>
      <c r="B41" s="28"/>
      <c r="C41" s="28"/>
      <c r="D41" s="28"/>
      <c r="E41" s="28"/>
      <c r="F41" s="16"/>
      <c r="G41" s="16"/>
      <c r="H41" s="15"/>
    </row>
    <row r="42" spans="1:8" ht="18" x14ac:dyDescent="0.25">
      <c r="A42" s="29"/>
      <c r="B42" s="15" t="s">
        <v>29</v>
      </c>
      <c r="C42" s="15"/>
      <c r="D42" s="15" t="s">
        <v>243</v>
      </c>
      <c r="E42" s="15"/>
      <c r="F42" s="30"/>
      <c r="G42" s="30"/>
      <c r="H42" s="15"/>
    </row>
    <row r="43" spans="1:8" ht="18" x14ac:dyDescent="0.25">
      <c r="A43" s="27"/>
      <c r="B43" s="15"/>
      <c r="C43" s="15"/>
      <c r="D43" s="15"/>
      <c r="E43" s="15"/>
      <c r="F43" s="16"/>
      <c r="G43" s="16"/>
      <c r="H43" s="15"/>
    </row>
  </sheetData>
  <mergeCells count="8">
    <mergeCell ref="A1:H1"/>
    <mergeCell ref="A2:H2"/>
    <mergeCell ref="A9:A10"/>
    <mergeCell ref="B9:B10"/>
    <mergeCell ref="C9:E9"/>
    <mergeCell ref="F9:F10"/>
    <mergeCell ref="H9:H10"/>
    <mergeCell ref="G9:G10"/>
  </mergeCells>
  <phoneticPr fontId="5" type="noConversion"/>
  <printOptions horizontalCentered="1"/>
  <pageMargins left="0.33" right="0.23622047244094491" top="0.35433070866141736" bottom="0.27559055118110237" header="0.19685039370078741" footer="0.19685039370078741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="70" zoomScaleNormal="70" workbookViewId="0">
      <selection activeCell="N11" sqref="N11"/>
    </sheetView>
  </sheetViews>
  <sheetFormatPr defaultRowHeight="15" x14ac:dyDescent="0.25"/>
  <cols>
    <col min="1" max="1" width="4.7109375" customWidth="1"/>
    <col min="2" max="2" width="46.42578125" customWidth="1"/>
    <col min="3" max="5" width="11.7109375" customWidth="1"/>
    <col min="6" max="6" width="2.5703125" customWidth="1"/>
  </cols>
  <sheetData>
    <row r="1" spans="1:17" s="5" customFormat="1" ht="20.25" x14ac:dyDescent="0.3">
      <c r="A1" s="378" t="s">
        <v>62</v>
      </c>
      <c r="B1" s="378"/>
      <c r="C1" s="378"/>
      <c r="D1" s="378"/>
      <c r="E1" s="378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5" customFormat="1" ht="20.45" customHeight="1" x14ac:dyDescent="0.3">
      <c r="A2" s="379" t="s">
        <v>38</v>
      </c>
      <c r="B2" s="379"/>
      <c r="C2" s="379"/>
      <c r="D2" s="379"/>
      <c r="E2" s="379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9.6" customHeight="1" x14ac:dyDescent="0.25">
      <c r="A3" s="34"/>
      <c r="B3" s="34"/>
      <c r="C3" s="34"/>
      <c r="D3" s="34"/>
      <c r="E3" s="34"/>
    </row>
    <row r="4" spans="1:17" ht="20.25" x14ac:dyDescent="0.25">
      <c r="A4" s="14" t="s">
        <v>228</v>
      </c>
      <c r="B4" s="15"/>
      <c r="C4" s="15"/>
      <c r="D4" s="15"/>
      <c r="E4" s="15"/>
    </row>
    <row r="5" spans="1:17" s="52" customFormat="1" ht="18" x14ac:dyDescent="0.25">
      <c r="A5" s="366" t="s">
        <v>31</v>
      </c>
      <c r="B5" s="366"/>
      <c r="C5" s="366"/>
      <c r="D5" s="366"/>
      <c r="E5" s="366"/>
    </row>
    <row r="6" spans="1:17" ht="18" x14ac:dyDescent="0.25">
      <c r="A6" s="18"/>
      <c r="B6" s="17"/>
      <c r="C6" s="17"/>
      <c r="D6" s="17"/>
      <c r="E6" s="32" t="s">
        <v>201</v>
      </c>
    </row>
    <row r="7" spans="1:17" ht="18" x14ac:dyDescent="0.25">
      <c r="A7" s="18"/>
      <c r="B7" s="17"/>
      <c r="C7" s="17"/>
      <c r="D7" s="17"/>
      <c r="E7" s="64" t="s">
        <v>214</v>
      </c>
    </row>
    <row r="8" spans="1:17" ht="48" customHeight="1" x14ac:dyDescent="0.25">
      <c r="A8" s="38" t="s">
        <v>27</v>
      </c>
      <c r="B8" s="20" t="s">
        <v>216</v>
      </c>
      <c r="C8" s="20" t="s">
        <v>235</v>
      </c>
      <c r="D8" s="19" t="s">
        <v>28</v>
      </c>
      <c r="E8" s="33" t="s">
        <v>246</v>
      </c>
    </row>
    <row r="9" spans="1:17" ht="18" x14ac:dyDescent="0.25">
      <c r="A9" s="19">
        <v>26</v>
      </c>
      <c r="B9" s="10" t="s">
        <v>86</v>
      </c>
      <c r="C9" s="20">
        <v>28</v>
      </c>
      <c r="D9" s="20">
        <v>1</v>
      </c>
      <c r="E9" s="20"/>
    </row>
    <row r="10" spans="1:17" ht="36" x14ac:dyDescent="0.25">
      <c r="A10" s="19">
        <v>11</v>
      </c>
      <c r="B10" s="10" t="s">
        <v>88</v>
      </c>
      <c r="C10" s="20">
        <v>20</v>
      </c>
      <c r="D10" s="185" t="s">
        <v>270</v>
      </c>
      <c r="E10" s="20">
        <v>2.5</v>
      </c>
    </row>
    <row r="11" spans="1:17" ht="18" x14ac:dyDescent="0.25">
      <c r="A11" s="19">
        <v>22</v>
      </c>
      <c r="B11" s="10" t="s">
        <v>82</v>
      </c>
      <c r="C11" s="20">
        <v>20</v>
      </c>
      <c r="D11" s="185" t="s">
        <v>270</v>
      </c>
      <c r="E11" s="20">
        <v>2.5</v>
      </c>
    </row>
    <row r="12" spans="1:17" ht="18" x14ac:dyDescent="0.25">
      <c r="A12" s="19">
        <v>9</v>
      </c>
      <c r="B12" s="10" t="s">
        <v>70</v>
      </c>
      <c r="C12" s="20">
        <v>16</v>
      </c>
      <c r="D12" s="20" t="s">
        <v>271</v>
      </c>
      <c r="E12" s="20">
        <v>4.5</v>
      </c>
    </row>
    <row r="13" spans="1:17" ht="18" x14ac:dyDescent="0.25">
      <c r="A13" s="19">
        <v>27</v>
      </c>
      <c r="B13" s="10" t="s">
        <v>87</v>
      </c>
      <c r="C13" s="20">
        <v>16</v>
      </c>
      <c r="D13" s="20" t="s">
        <v>271</v>
      </c>
      <c r="E13" s="20">
        <v>4.5</v>
      </c>
    </row>
    <row r="14" spans="1:17" ht="18" x14ac:dyDescent="0.25">
      <c r="A14" s="19">
        <v>24</v>
      </c>
      <c r="B14" s="10" t="s">
        <v>84</v>
      </c>
      <c r="C14" s="20">
        <v>15</v>
      </c>
      <c r="D14" s="20" t="s">
        <v>331</v>
      </c>
      <c r="E14" s="20">
        <v>6.5</v>
      </c>
    </row>
    <row r="15" spans="1:17" ht="18" x14ac:dyDescent="0.25">
      <c r="A15" s="19">
        <v>25</v>
      </c>
      <c r="B15" s="10" t="s">
        <v>85</v>
      </c>
      <c r="C15" s="20">
        <v>15</v>
      </c>
      <c r="D15" s="20" t="s">
        <v>331</v>
      </c>
      <c r="E15" s="20">
        <v>6.5</v>
      </c>
    </row>
    <row r="16" spans="1:17" ht="18" x14ac:dyDescent="0.25">
      <c r="A16" s="19">
        <v>4</v>
      </c>
      <c r="B16" s="10" t="s">
        <v>65</v>
      </c>
      <c r="C16" s="20">
        <v>14</v>
      </c>
      <c r="D16" s="20">
        <v>8</v>
      </c>
      <c r="E16" s="20"/>
    </row>
    <row r="17" spans="1:5" ht="17.45" customHeight="1" x14ac:dyDescent="0.25">
      <c r="A17" s="19">
        <v>12</v>
      </c>
      <c r="B17" s="10" t="s">
        <v>72</v>
      </c>
      <c r="C17" s="20">
        <v>13</v>
      </c>
      <c r="D17" s="20">
        <v>9</v>
      </c>
      <c r="E17" s="20"/>
    </row>
    <row r="18" spans="1:5" ht="17.45" customHeight="1" x14ac:dyDescent="0.25">
      <c r="A18" s="19">
        <v>7</v>
      </c>
      <c r="B18" s="10" t="s">
        <v>68</v>
      </c>
      <c r="C18" s="20">
        <v>12</v>
      </c>
      <c r="D18" s="20">
        <v>10</v>
      </c>
      <c r="E18" s="20"/>
    </row>
    <row r="19" spans="1:5" ht="17.45" customHeight="1" x14ac:dyDescent="0.25">
      <c r="A19" s="19">
        <v>5</v>
      </c>
      <c r="B19" s="10" t="s">
        <v>66</v>
      </c>
      <c r="C19" s="20">
        <v>11</v>
      </c>
      <c r="D19" s="20" t="s">
        <v>332</v>
      </c>
      <c r="E19" s="20">
        <v>11.5</v>
      </c>
    </row>
    <row r="20" spans="1:5" ht="17.45" customHeight="1" x14ac:dyDescent="0.25">
      <c r="A20" s="19">
        <v>13</v>
      </c>
      <c r="B20" s="10" t="s">
        <v>73</v>
      </c>
      <c r="C20" s="20">
        <v>11</v>
      </c>
      <c r="D20" s="20" t="s">
        <v>332</v>
      </c>
      <c r="E20" s="20">
        <v>11.5</v>
      </c>
    </row>
    <row r="21" spans="1:5" ht="17.45" customHeight="1" x14ac:dyDescent="0.25">
      <c r="A21" s="19">
        <v>6</v>
      </c>
      <c r="B21" s="10" t="s">
        <v>67</v>
      </c>
      <c r="C21" s="20">
        <v>10</v>
      </c>
      <c r="D21" s="20" t="s">
        <v>333</v>
      </c>
      <c r="E21" s="20">
        <v>13.5</v>
      </c>
    </row>
    <row r="22" spans="1:5" ht="17.45" customHeight="1" x14ac:dyDescent="0.25">
      <c r="A22" s="19">
        <v>21</v>
      </c>
      <c r="B22" s="10" t="s">
        <v>81</v>
      </c>
      <c r="C22" s="20">
        <v>10</v>
      </c>
      <c r="D22" s="20" t="s">
        <v>333</v>
      </c>
      <c r="E22" s="20">
        <v>13.5</v>
      </c>
    </row>
    <row r="23" spans="1:5" ht="17.45" customHeight="1" x14ac:dyDescent="0.25">
      <c r="A23" s="19">
        <v>3</v>
      </c>
      <c r="B23" s="10" t="s">
        <v>64</v>
      </c>
      <c r="C23" s="20">
        <v>9</v>
      </c>
      <c r="D23" s="20" t="s">
        <v>334</v>
      </c>
      <c r="E23" s="20">
        <v>16</v>
      </c>
    </row>
    <row r="24" spans="1:5" ht="17.45" customHeight="1" x14ac:dyDescent="0.25">
      <c r="A24" s="19">
        <v>15</v>
      </c>
      <c r="B24" s="10" t="s">
        <v>138</v>
      </c>
      <c r="C24" s="20">
        <v>9</v>
      </c>
      <c r="D24" s="20" t="s">
        <v>334</v>
      </c>
      <c r="E24" s="20">
        <v>16</v>
      </c>
    </row>
    <row r="25" spans="1:5" ht="17.45" customHeight="1" x14ac:dyDescent="0.25">
      <c r="A25" s="19">
        <v>23</v>
      </c>
      <c r="B25" s="10" t="s">
        <v>83</v>
      </c>
      <c r="C25" s="20">
        <v>9</v>
      </c>
      <c r="D25" s="20" t="s">
        <v>334</v>
      </c>
      <c r="E25" s="20">
        <v>16</v>
      </c>
    </row>
    <row r="26" spans="1:5" ht="18" x14ac:dyDescent="0.25">
      <c r="A26" s="19">
        <v>16</v>
      </c>
      <c r="B26" s="10" t="s">
        <v>76</v>
      </c>
      <c r="C26" s="20">
        <v>8</v>
      </c>
      <c r="D26" s="20" t="s">
        <v>260</v>
      </c>
      <c r="E26" s="20">
        <v>18.5</v>
      </c>
    </row>
    <row r="27" spans="1:5" ht="18" x14ac:dyDescent="0.25">
      <c r="A27" s="19">
        <v>29</v>
      </c>
      <c r="B27" s="10" t="s">
        <v>92</v>
      </c>
      <c r="C27" s="20">
        <v>8</v>
      </c>
      <c r="D27" s="20" t="s">
        <v>260</v>
      </c>
      <c r="E27" s="20">
        <v>18.5</v>
      </c>
    </row>
    <row r="28" spans="1:5" ht="18" x14ac:dyDescent="0.25">
      <c r="A28" s="19">
        <v>10</v>
      </c>
      <c r="B28" s="10" t="s">
        <v>71</v>
      </c>
      <c r="C28" s="20">
        <v>7</v>
      </c>
      <c r="D28" s="20" t="s">
        <v>335</v>
      </c>
      <c r="E28" s="20">
        <v>20.5</v>
      </c>
    </row>
    <row r="29" spans="1:5" ht="18" x14ac:dyDescent="0.25">
      <c r="A29" s="19">
        <v>30</v>
      </c>
      <c r="B29" s="10" t="s">
        <v>128</v>
      </c>
      <c r="C29" s="20">
        <v>7</v>
      </c>
      <c r="D29" s="20" t="s">
        <v>335</v>
      </c>
      <c r="E29" s="20">
        <v>20.5</v>
      </c>
    </row>
    <row r="30" spans="1:5" ht="18" x14ac:dyDescent="0.25">
      <c r="A30" s="19">
        <v>14</v>
      </c>
      <c r="B30" s="10" t="s">
        <v>74</v>
      </c>
      <c r="C30" s="20">
        <v>5</v>
      </c>
      <c r="D30" s="20" t="s">
        <v>336</v>
      </c>
      <c r="E30" s="20">
        <v>23.5</v>
      </c>
    </row>
    <row r="31" spans="1:5" ht="16.149999999999999" customHeight="1" x14ac:dyDescent="0.25">
      <c r="A31" s="19">
        <v>17</v>
      </c>
      <c r="B31" s="10" t="s">
        <v>77</v>
      </c>
      <c r="C31" s="20">
        <v>5</v>
      </c>
      <c r="D31" s="20" t="s">
        <v>336</v>
      </c>
      <c r="E31" s="20">
        <v>23.5</v>
      </c>
    </row>
    <row r="32" spans="1:5" ht="18" x14ac:dyDescent="0.25">
      <c r="A32" s="19">
        <v>20</v>
      </c>
      <c r="B32" s="10" t="s">
        <v>80</v>
      </c>
      <c r="C32" s="20">
        <v>5</v>
      </c>
      <c r="D32" s="20" t="s">
        <v>336</v>
      </c>
      <c r="E32" s="20">
        <v>23.5</v>
      </c>
    </row>
    <row r="33" spans="1:5" ht="18" x14ac:dyDescent="0.25">
      <c r="A33" s="19">
        <v>28</v>
      </c>
      <c r="B33" s="10" t="s">
        <v>89</v>
      </c>
      <c r="C33" s="20">
        <v>5</v>
      </c>
      <c r="D33" s="20" t="s">
        <v>336</v>
      </c>
      <c r="E33" s="20">
        <v>23.5</v>
      </c>
    </row>
    <row r="34" spans="1:5" ht="18" x14ac:dyDescent="0.25">
      <c r="A34" s="19">
        <v>1</v>
      </c>
      <c r="B34" s="10" t="s">
        <v>40</v>
      </c>
      <c r="C34" s="20">
        <v>4</v>
      </c>
      <c r="D34" s="20" t="s">
        <v>337</v>
      </c>
      <c r="E34" s="20">
        <v>27</v>
      </c>
    </row>
    <row r="35" spans="1:5" ht="18" x14ac:dyDescent="0.25">
      <c r="A35" s="19">
        <v>2</v>
      </c>
      <c r="B35" s="10" t="s">
        <v>63</v>
      </c>
      <c r="C35" s="20">
        <v>4</v>
      </c>
      <c r="D35" s="20" t="s">
        <v>337</v>
      </c>
      <c r="E35" s="20">
        <v>27</v>
      </c>
    </row>
    <row r="36" spans="1:5" ht="18" x14ac:dyDescent="0.25">
      <c r="A36" s="19">
        <v>19</v>
      </c>
      <c r="B36" s="10" t="s">
        <v>79</v>
      </c>
      <c r="C36" s="20">
        <v>4</v>
      </c>
      <c r="D36" s="20" t="s">
        <v>337</v>
      </c>
      <c r="E36" s="20">
        <v>27</v>
      </c>
    </row>
    <row r="37" spans="1:5" ht="18" x14ac:dyDescent="0.25">
      <c r="A37" s="19">
        <v>8</v>
      </c>
      <c r="B37" s="10" t="s">
        <v>69</v>
      </c>
      <c r="C37" s="20">
        <v>3</v>
      </c>
      <c r="D37" s="20">
        <v>29</v>
      </c>
      <c r="E37" s="20"/>
    </row>
    <row r="38" spans="1:5" ht="18" x14ac:dyDescent="0.25">
      <c r="A38" s="19">
        <v>18</v>
      </c>
      <c r="B38" s="10"/>
      <c r="C38" s="20"/>
      <c r="D38" s="20"/>
      <c r="E38" s="20"/>
    </row>
    <row r="39" spans="1:5" ht="18" x14ac:dyDescent="0.25">
      <c r="A39" s="27"/>
      <c r="B39" s="28"/>
      <c r="C39" s="28"/>
      <c r="D39" s="28"/>
      <c r="E39" s="15"/>
    </row>
    <row r="40" spans="1:5" ht="18" x14ac:dyDescent="0.25">
      <c r="A40" s="29"/>
      <c r="B40" s="15" t="s">
        <v>29</v>
      </c>
      <c r="C40" s="15" t="s">
        <v>229</v>
      </c>
      <c r="D40" s="15"/>
      <c r="E40" s="15"/>
    </row>
    <row r="41" spans="1:5" ht="18" x14ac:dyDescent="0.25">
      <c r="A41" s="27"/>
      <c r="B41" s="15"/>
      <c r="C41" s="15"/>
      <c r="D41" s="15"/>
      <c r="E41" s="15"/>
    </row>
  </sheetData>
  <sortState ref="A9:Q38">
    <sortCondition descending="1" ref="C9:C38"/>
  </sortState>
  <mergeCells count="3">
    <mergeCell ref="A1:E1"/>
    <mergeCell ref="A2:E2"/>
    <mergeCell ref="A5:E5"/>
  </mergeCells>
  <phoneticPr fontId="5" type="noConversion"/>
  <printOptions horizontalCentered="1"/>
  <pageMargins left="0.78740157480314965" right="0.26" top="0.47244094488188981" bottom="0.31496062992125984" header="0.19685039370078741" footer="0.19685039370078741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="70" zoomScaleNormal="70" workbookViewId="0">
      <selection activeCell="I37" sqref="I37"/>
    </sheetView>
  </sheetViews>
  <sheetFormatPr defaultRowHeight="15" x14ac:dyDescent="0.25"/>
  <cols>
    <col min="1" max="1" width="4.7109375" customWidth="1"/>
    <col min="2" max="2" width="46.42578125" customWidth="1"/>
    <col min="3" max="4" width="11.7109375" customWidth="1"/>
    <col min="5" max="5" width="10.42578125" customWidth="1"/>
    <col min="6" max="6" width="2.5703125" customWidth="1"/>
  </cols>
  <sheetData>
    <row r="1" spans="1:17" s="5" customFormat="1" ht="20.25" x14ac:dyDescent="0.3">
      <c r="A1" s="378" t="s">
        <v>62</v>
      </c>
      <c r="B1" s="378"/>
      <c r="C1" s="378"/>
      <c r="D1" s="378"/>
      <c r="E1" s="378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5" customFormat="1" ht="20.45" customHeight="1" x14ac:dyDescent="0.3">
      <c r="A2" s="379" t="s">
        <v>38</v>
      </c>
      <c r="B2" s="379"/>
      <c r="C2" s="379"/>
      <c r="D2" s="379"/>
      <c r="E2" s="379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9.6" customHeight="1" x14ac:dyDescent="0.25">
      <c r="A3" s="34"/>
      <c r="B3" s="34"/>
      <c r="C3" s="34"/>
      <c r="D3" s="34"/>
      <c r="E3" s="34"/>
    </row>
    <row r="4" spans="1:17" ht="20.25" x14ac:dyDescent="0.25">
      <c r="A4" s="14" t="s">
        <v>228</v>
      </c>
      <c r="B4" s="15"/>
      <c r="C4" s="15"/>
      <c r="D4" s="15"/>
      <c r="E4" s="15"/>
    </row>
    <row r="5" spans="1:17" s="52" customFormat="1" ht="18" x14ac:dyDescent="0.25">
      <c r="A5" s="366" t="s">
        <v>31</v>
      </c>
      <c r="B5" s="366"/>
      <c r="C5" s="366"/>
      <c r="D5" s="366"/>
      <c r="E5" s="366"/>
    </row>
    <row r="6" spans="1:17" ht="18" x14ac:dyDescent="0.25">
      <c r="A6" s="18"/>
      <c r="B6" s="17"/>
      <c r="C6" s="17"/>
      <c r="D6" s="17"/>
      <c r="E6" s="32" t="s">
        <v>201</v>
      </c>
    </row>
    <row r="7" spans="1:17" ht="18" x14ac:dyDescent="0.25">
      <c r="A7" s="18"/>
      <c r="B7" s="17"/>
      <c r="C7" s="17"/>
      <c r="D7" s="17"/>
      <c r="E7" s="64" t="s">
        <v>341</v>
      </c>
    </row>
    <row r="8" spans="1:17" ht="48" customHeight="1" x14ac:dyDescent="0.25">
      <c r="A8" s="251" t="s">
        <v>27</v>
      </c>
      <c r="B8" s="20" t="s">
        <v>216</v>
      </c>
      <c r="C8" s="20" t="s">
        <v>235</v>
      </c>
      <c r="D8" s="19" t="s">
        <v>28</v>
      </c>
      <c r="E8" s="257" t="s">
        <v>246</v>
      </c>
    </row>
    <row r="9" spans="1:17" ht="18" x14ac:dyDescent="0.25">
      <c r="A9" s="19">
        <v>1</v>
      </c>
      <c r="B9" s="10" t="s">
        <v>40</v>
      </c>
      <c r="C9" s="20">
        <v>4</v>
      </c>
      <c r="D9" s="20" t="s">
        <v>337</v>
      </c>
      <c r="E9" s="20">
        <v>27</v>
      </c>
    </row>
    <row r="10" spans="1:17" ht="18" x14ac:dyDescent="0.25">
      <c r="A10" s="19">
        <v>2</v>
      </c>
      <c r="B10" s="10" t="s">
        <v>63</v>
      </c>
      <c r="C10" s="20">
        <v>4</v>
      </c>
      <c r="D10" s="20" t="s">
        <v>337</v>
      </c>
      <c r="E10" s="20">
        <v>27</v>
      </c>
    </row>
    <row r="11" spans="1:17" ht="18" x14ac:dyDescent="0.25">
      <c r="A11" s="19">
        <v>3</v>
      </c>
      <c r="B11" s="10" t="s">
        <v>64</v>
      </c>
      <c r="C11" s="20">
        <v>9</v>
      </c>
      <c r="D11" s="20" t="s">
        <v>334</v>
      </c>
      <c r="E11" s="20">
        <v>16</v>
      </c>
    </row>
    <row r="12" spans="1:17" ht="18" x14ac:dyDescent="0.25">
      <c r="A12" s="19">
        <v>4</v>
      </c>
      <c r="B12" s="10" t="s">
        <v>65</v>
      </c>
      <c r="C12" s="20">
        <v>14</v>
      </c>
      <c r="D12" s="20">
        <v>8</v>
      </c>
      <c r="E12" s="20">
        <v>8</v>
      </c>
    </row>
    <row r="13" spans="1:17" ht="18" x14ac:dyDescent="0.25">
      <c r="A13" s="19">
        <v>5</v>
      </c>
      <c r="B13" s="10" t="s">
        <v>66</v>
      </c>
      <c r="C13" s="20">
        <v>11</v>
      </c>
      <c r="D13" s="20" t="s">
        <v>332</v>
      </c>
      <c r="E13" s="20">
        <v>11.5</v>
      </c>
    </row>
    <row r="14" spans="1:17" ht="18" x14ac:dyDescent="0.25">
      <c r="A14" s="19">
        <v>6</v>
      </c>
      <c r="B14" s="10" t="s">
        <v>67</v>
      </c>
      <c r="C14" s="20">
        <v>10</v>
      </c>
      <c r="D14" s="20" t="s">
        <v>333</v>
      </c>
      <c r="E14" s="20">
        <v>13.5</v>
      </c>
    </row>
    <row r="15" spans="1:17" ht="18" x14ac:dyDescent="0.25">
      <c r="A15" s="19">
        <v>7</v>
      </c>
      <c r="B15" s="10" t="s">
        <v>68</v>
      </c>
      <c r="C15" s="20">
        <v>12</v>
      </c>
      <c r="D15" s="20">
        <v>10</v>
      </c>
      <c r="E15" s="20">
        <v>10</v>
      </c>
    </row>
    <row r="16" spans="1:17" ht="18" x14ac:dyDescent="0.25">
      <c r="A16" s="19">
        <v>8</v>
      </c>
      <c r="B16" s="10" t="s">
        <v>69</v>
      </c>
      <c r="C16" s="20">
        <v>3</v>
      </c>
      <c r="D16" s="20">
        <v>29</v>
      </c>
      <c r="E16" s="20">
        <v>29</v>
      </c>
    </row>
    <row r="17" spans="1:5" ht="17.45" customHeight="1" x14ac:dyDescent="0.25">
      <c r="A17" s="19">
        <v>9</v>
      </c>
      <c r="B17" s="10" t="s">
        <v>70</v>
      </c>
      <c r="C17" s="20">
        <v>16</v>
      </c>
      <c r="D17" s="20" t="s">
        <v>271</v>
      </c>
      <c r="E17" s="20">
        <v>4.5</v>
      </c>
    </row>
    <row r="18" spans="1:5" ht="17.45" customHeight="1" x14ac:dyDescent="0.25">
      <c r="A18" s="19">
        <v>10</v>
      </c>
      <c r="B18" s="10" t="s">
        <v>71</v>
      </c>
      <c r="C18" s="20">
        <v>7</v>
      </c>
      <c r="D18" s="20" t="s">
        <v>335</v>
      </c>
      <c r="E18" s="20">
        <v>20.5</v>
      </c>
    </row>
    <row r="19" spans="1:5" ht="17.45" customHeight="1" x14ac:dyDescent="0.25">
      <c r="A19" s="19">
        <v>11</v>
      </c>
      <c r="B19" s="10" t="s">
        <v>88</v>
      </c>
      <c r="C19" s="20">
        <v>20</v>
      </c>
      <c r="D19" s="185" t="s">
        <v>270</v>
      </c>
      <c r="E19" s="20">
        <v>2.5</v>
      </c>
    </row>
    <row r="20" spans="1:5" ht="17.45" customHeight="1" x14ac:dyDescent="0.25">
      <c r="A20" s="19">
        <v>12</v>
      </c>
      <c r="B20" s="10" t="s">
        <v>72</v>
      </c>
      <c r="C20" s="20">
        <v>13</v>
      </c>
      <c r="D20" s="20">
        <v>9</v>
      </c>
      <c r="E20" s="20">
        <v>9</v>
      </c>
    </row>
    <row r="21" spans="1:5" ht="17.45" customHeight="1" x14ac:dyDescent="0.25">
      <c r="A21" s="19">
        <v>13</v>
      </c>
      <c r="B21" s="10" t="s">
        <v>73</v>
      </c>
      <c r="C21" s="20">
        <v>11</v>
      </c>
      <c r="D21" s="20" t="s">
        <v>332</v>
      </c>
      <c r="E21" s="20">
        <v>11.5</v>
      </c>
    </row>
    <row r="22" spans="1:5" ht="17.45" customHeight="1" x14ac:dyDescent="0.25">
      <c r="A22" s="19">
        <v>14</v>
      </c>
      <c r="B22" s="10" t="s">
        <v>74</v>
      </c>
      <c r="C22" s="20">
        <v>5</v>
      </c>
      <c r="D22" s="20" t="s">
        <v>336</v>
      </c>
      <c r="E22" s="20">
        <v>23.5</v>
      </c>
    </row>
    <row r="23" spans="1:5" ht="17.45" customHeight="1" x14ac:dyDescent="0.25">
      <c r="A23" s="19">
        <v>15</v>
      </c>
      <c r="B23" s="10" t="s">
        <v>138</v>
      </c>
      <c r="C23" s="20">
        <v>9</v>
      </c>
      <c r="D23" s="20" t="s">
        <v>334</v>
      </c>
      <c r="E23" s="20">
        <v>16</v>
      </c>
    </row>
    <row r="24" spans="1:5" ht="17.45" customHeight="1" x14ac:dyDescent="0.25">
      <c r="A24" s="19">
        <v>16</v>
      </c>
      <c r="B24" s="10" t="s">
        <v>76</v>
      </c>
      <c r="C24" s="20">
        <v>8</v>
      </c>
      <c r="D24" s="20" t="s">
        <v>260</v>
      </c>
      <c r="E24" s="20">
        <v>18.5</v>
      </c>
    </row>
    <row r="25" spans="1:5" ht="17.45" customHeight="1" x14ac:dyDescent="0.25">
      <c r="A25" s="19">
        <v>17</v>
      </c>
      <c r="B25" s="10" t="s">
        <v>77</v>
      </c>
      <c r="C25" s="20">
        <v>5</v>
      </c>
      <c r="D25" s="20" t="s">
        <v>336</v>
      </c>
      <c r="E25" s="20">
        <v>23.5</v>
      </c>
    </row>
    <row r="26" spans="1:5" ht="18" x14ac:dyDescent="0.25">
      <c r="A26" s="19">
        <v>18</v>
      </c>
      <c r="B26" s="10"/>
      <c r="C26" s="20"/>
      <c r="D26" s="20"/>
      <c r="E26" s="20"/>
    </row>
    <row r="27" spans="1:5" ht="18" x14ac:dyDescent="0.25">
      <c r="A27" s="19">
        <v>19</v>
      </c>
      <c r="B27" s="10" t="s">
        <v>79</v>
      </c>
      <c r="C27" s="20">
        <v>4</v>
      </c>
      <c r="D27" s="20" t="s">
        <v>337</v>
      </c>
      <c r="E27" s="20">
        <v>27</v>
      </c>
    </row>
    <row r="28" spans="1:5" ht="18" x14ac:dyDescent="0.25">
      <c r="A28" s="19">
        <v>20</v>
      </c>
      <c r="B28" s="10" t="s">
        <v>80</v>
      </c>
      <c r="C28" s="20">
        <v>5</v>
      </c>
      <c r="D28" s="20" t="s">
        <v>336</v>
      </c>
      <c r="E28" s="20">
        <v>23.5</v>
      </c>
    </row>
    <row r="29" spans="1:5" ht="19.149999999999999" customHeight="1" x14ac:dyDescent="0.25">
      <c r="A29" s="19">
        <v>21</v>
      </c>
      <c r="B29" s="10" t="s">
        <v>81</v>
      </c>
      <c r="C29" s="20">
        <v>10</v>
      </c>
      <c r="D29" s="20" t="s">
        <v>333</v>
      </c>
      <c r="E29" s="20">
        <v>13.5</v>
      </c>
    </row>
    <row r="30" spans="1:5" ht="18" x14ac:dyDescent="0.25">
      <c r="A30" s="19">
        <v>22</v>
      </c>
      <c r="B30" s="10" t="s">
        <v>82</v>
      </c>
      <c r="C30" s="20">
        <v>20</v>
      </c>
      <c r="D30" s="185" t="s">
        <v>270</v>
      </c>
      <c r="E30" s="20">
        <v>2.5</v>
      </c>
    </row>
    <row r="31" spans="1:5" ht="16.149999999999999" customHeight="1" x14ac:dyDescent="0.25">
      <c r="A31" s="19">
        <v>23</v>
      </c>
      <c r="B31" s="10" t="s">
        <v>83</v>
      </c>
      <c r="C31" s="20">
        <v>9</v>
      </c>
      <c r="D31" s="20" t="s">
        <v>334</v>
      </c>
      <c r="E31" s="20">
        <v>16</v>
      </c>
    </row>
    <row r="32" spans="1:5" ht="18" x14ac:dyDescent="0.25">
      <c r="A32" s="19">
        <v>24</v>
      </c>
      <c r="B32" s="10" t="s">
        <v>84</v>
      </c>
      <c r="C32" s="20">
        <v>15</v>
      </c>
      <c r="D32" s="20" t="s">
        <v>331</v>
      </c>
      <c r="E32" s="20">
        <v>6.5</v>
      </c>
    </row>
    <row r="33" spans="1:5" ht="18" x14ac:dyDescent="0.25">
      <c r="A33" s="19">
        <v>25</v>
      </c>
      <c r="B33" s="10" t="s">
        <v>85</v>
      </c>
      <c r="C33" s="20">
        <v>15</v>
      </c>
      <c r="D33" s="20" t="s">
        <v>331</v>
      </c>
      <c r="E33" s="20">
        <v>6.5</v>
      </c>
    </row>
    <row r="34" spans="1:5" ht="18" x14ac:dyDescent="0.25">
      <c r="A34" s="19">
        <v>26</v>
      </c>
      <c r="B34" s="10" t="s">
        <v>86</v>
      </c>
      <c r="C34" s="20">
        <v>28</v>
      </c>
      <c r="D34" s="20">
        <v>1</v>
      </c>
      <c r="E34" s="20">
        <v>1</v>
      </c>
    </row>
    <row r="35" spans="1:5" ht="18" x14ac:dyDescent="0.25">
      <c r="A35" s="19">
        <v>27</v>
      </c>
      <c r="B35" s="10" t="s">
        <v>87</v>
      </c>
      <c r="C35" s="20">
        <v>16</v>
      </c>
      <c r="D35" s="20" t="s">
        <v>271</v>
      </c>
      <c r="E35" s="20">
        <v>4.5</v>
      </c>
    </row>
    <row r="36" spans="1:5" ht="18" x14ac:dyDescent="0.25">
      <c r="A36" s="19">
        <v>28</v>
      </c>
      <c r="B36" s="10" t="s">
        <v>89</v>
      </c>
      <c r="C36" s="20">
        <v>5</v>
      </c>
      <c r="D36" s="20" t="s">
        <v>336</v>
      </c>
      <c r="E36" s="20">
        <v>23.5</v>
      </c>
    </row>
    <row r="37" spans="1:5" ht="18" x14ac:dyDescent="0.25">
      <c r="A37" s="19">
        <v>29</v>
      </c>
      <c r="B37" s="10" t="s">
        <v>92</v>
      </c>
      <c r="C37" s="20">
        <v>8</v>
      </c>
      <c r="D37" s="20" t="s">
        <v>260</v>
      </c>
      <c r="E37" s="20">
        <v>18.5</v>
      </c>
    </row>
    <row r="38" spans="1:5" ht="18" x14ac:dyDescent="0.25">
      <c r="A38" s="19">
        <v>30</v>
      </c>
      <c r="B38" s="10" t="s">
        <v>128</v>
      </c>
      <c r="C38" s="20">
        <v>7</v>
      </c>
      <c r="D38" s="20" t="s">
        <v>335</v>
      </c>
      <c r="E38" s="20">
        <v>20.5</v>
      </c>
    </row>
    <row r="39" spans="1:5" ht="18" x14ac:dyDescent="0.25">
      <c r="A39" s="27"/>
      <c r="B39" s="28"/>
      <c r="C39" s="28"/>
      <c r="D39" s="28"/>
      <c r="E39" s="15"/>
    </row>
    <row r="40" spans="1:5" ht="18" x14ac:dyDescent="0.25">
      <c r="A40" s="29"/>
      <c r="B40" s="15" t="s">
        <v>29</v>
      </c>
      <c r="C40" s="15" t="s">
        <v>229</v>
      </c>
      <c r="D40" s="15"/>
      <c r="E40" s="15"/>
    </row>
    <row r="41" spans="1:5" ht="18" x14ac:dyDescent="0.25">
      <c r="A41" s="27"/>
      <c r="B41" s="15"/>
      <c r="C41" s="15"/>
      <c r="D41" s="15"/>
      <c r="E41" s="15"/>
    </row>
  </sheetData>
  <sortState ref="A9:Q38">
    <sortCondition ref="A9:A38"/>
  </sortState>
  <mergeCells count="3">
    <mergeCell ref="A1:E1"/>
    <mergeCell ref="A2:E2"/>
    <mergeCell ref="A5:E5"/>
  </mergeCells>
  <printOptions horizontalCentered="1"/>
  <pageMargins left="0.78740157480314965" right="0.26" top="0.47244094488188981" bottom="0.31496062992125984" header="0.19685039370078741" footer="0.1968503937007874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70" zoomScaleNormal="70" workbookViewId="0">
      <selection activeCell="J12" sqref="J12"/>
    </sheetView>
  </sheetViews>
  <sheetFormatPr defaultRowHeight="15" x14ac:dyDescent="0.25"/>
  <cols>
    <col min="1" max="1" width="4.7109375" customWidth="1"/>
    <col min="2" max="2" width="10.28515625" customWidth="1"/>
    <col min="3" max="3" width="45.7109375" customWidth="1"/>
    <col min="4" max="4" width="7.7109375" customWidth="1"/>
    <col min="5" max="5" width="8.85546875" customWidth="1"/>
    <col min="6" max="6" width="10" customWidth="1"/>
  </cols>
  <sheetData>
    <row r="1" spans="1:6" s="1" customFormat="1" x14ac:dyDescent="0.2">
      <c r="A1" s="377" t="s">
        <v>37</v>
      </c>
      <c r="B1" s="377"/>
      <c r="C1" s="377"/>
      <c r="D1" s="377"/>
      <c r="E1" s="377"/>
      <c r="F1" s="377"/>
    </row>
    <row r="2" spans="1:6" s="1" customFormat="1" x14ac:dyDescent="0.2">
      <c r="A2" s="377" t="s">
        <v>38</v>
      </c>
      <c r="B2" s="377"/>
      <c r="C2" s="377"/>
      <c r="D2" s="377"/>
      <c r="E2" s="377"/>
      <c r="F2" s="377"/>
    </row>
    <row r="3" spans="1:6" ht="23.25" x14ac:dyDescent="0.25">
      <c r="A3" s="14" t="s">
        <v>343</v>
      </c>
      <c r="B3" s="14"/>
      <c r="C3" s="15"/>
      <c r="D3" s="15"/>
      <c r="E3" s="15"/>
      <c r="F3" s="15"/>
    </row>
    <row r="4" spans="1:6" ht="18" x14ac:dyDescent="0.25">
      <c r="A4" s="366" t="s">
        <v>31</v>
      </c>
      <c r="B4" s="366"/>
      <c r="C4" s="366"/>
      <c r="D4" s="366"/>
      <c r="E4" s="366"/>
      <c r="F4" s="366"/>
    </row>
    <row r="5" spans="1:6" ht="18" x14ac:dyDescent="0.25">
      <c r="A5" s="18"/>
      <c r="B5" s="18"/>
      <c r="C5" s="17"/>
      <c r="D5" s="17"/>
      <c r="E5" s="17"/>
      <c r="F5" s="162" t="s">
        <v>190</v>
      </c>
    </row>
    <row r="6" spans="1:6" ht="18" x14ac:dyDescent="0.25">
      <c r="A6" s="18"/>
      <c r="B6" s="18"/>
      <c r="C6" s="17"/>
      <c r="D6" s="17"/>
      <c r="E6" s="17"/>
      <c r="F6" s="64" t="s">
        <v>344</v>
      </c>
    </row>
    <row r="7" spans="1:6" ht="49.9" customHeight="1" x14ac:dyDescent="0.25">
      <c r="A7" s="19" t="s">
        <v>27</v>
      </c>
      <c r="B7" s="257" t="s">
        <v>202</v>
      </c>
      <c r="C7" s="20" t="s">
        <v>33</v>
      </c>
      <c r="D7" s="20" t="s">
        <v>345</v>
      </c>
      <c r="E7" s="19" t="s">
        <v>28</v>
      </c>
      <c r="F7" s="33" t="s">
        <v>246</v>
      </c>
    </row>
    <row r="8" spans="1:6" ht="18.75" customHeight="1" x14ac:dyDescent="0.25">
      <c r="A8" s="163">
        <v>22</v>
      </c>
      <c r="B8" s="156">
        <v>12</v>
      </c>
      <c r="C8" s="10" t="s">
        <v>82</v>
      </c>
      <c r="D8" s="179">
        <v>12.7</v>
      </c>
      <c r="E8" s="267">
        <v>1</v>
      </c>
      <c r="F8" s="20"/>
    </row>
    <row r="9" spans="1:6" ht="18.75" customHeight="1" x14ac:dyDescent="0.25">
      <c r="A9" s="163">
        <v>4</v>
      </c>
      <c r="B9" s="156">
        <v>2</v>
      </c>
      <c r="C9" s="10" t="s">
        <v>65</v>
      </c>
      <c r="D9" s="267">
        <v>13.2</v>
      </c>
      <c r="E9" s="267">
        <v>2</v>
      </c>
      <c r="F9" s="20"/>
    </row>
    <row r="10" spans="1:6" ht="18.75" customHeight="1" x14ac:dyDescent="0.25">
      <c r="A10" s="163">
        <v>6</v>
      </c>
      <c r="B10" s="156">
        <v>5</v>
      </c>
      <c r="C10" s="10" t="s">
        <v>67</v>
      </c>
      <c r="D10" s="267">
        <v>13.7</v>
      </c>
      <c r="E10" s="267" t="s">
        <v>377</v>
      </c>
      <c r="F10" s="20">
        <v>3.5</v>
      </c>
    </row>
    <row r="11" spans="1:6" ht="18.75" customHeight="1" x14ac:dyDescent="0.25">
      <c r="A11" s="163">
        <v>27</v>
      </c>
      <c r="B11" s="156">
        <v>25</v>
      </c>
      <c r="C11" s="10" t="s">
        <v>87</v>
      </c>
      <c r="D11" s="179">
        <v>13.7</v>
      </c>
      <c r="E11" s="267" t="s">
        <v>377</v>
      </c>
      <c r="F11" s="20">
        <v>3.5</v>
      </c>
    </row>
    <row r="12" spans="1:6" ht="18.75" customHeight="1" x14ac:dyDescent="0.25">
      <c r="A12" s="163">
        <v>20</v>
      </c>
      <c r="B12" s="156">
        <v>1</v>
      </c>
      <c r="C12" s="10" t="s">
        <v>80</v>
      </c>
      <c r="D12" s="179">
        <v>13.9</v>
      </c>
      <c r="E12" s="267" t="s">
        <v>382</v>
      </c>
      <c r="F12" s="179">
        <v>6</v>
      </c>
    </row>
    <row r="13" spans="1:6" ht="18.75" customHeight="1" x14ac:dyDescent="0.25">
      <c r="A13" s="163">
        <v>9</v>
      </c>
      <c r="B13" s="156">
        <v>16</v>
      </c>
      <c r="C13" s="10" t="s">
        <v>70</v>
      </c>
      <c r="D13" s="179">
        <v>13.9</v>
      </c>
      <c r="E13" s="267" t="s">
        <v>382</v>
      </c>
      <c r="F13" s="179">
        <v>6</v>
      </c>
    </row>
    <row r="14" spans="1:6" ht="18.75" customHeight="1" x14ac:dyDescent="0.25">
      <c r="A14" s="163">
        <v>10</v>
      </c>
      <c r="B14" s="156">
        <v>23</v>
      </c>
      <c r="C14" s="10" t="s">
        <v>71</v>
      </c>
      <c r="D14" s="179">
        <v>13.9</v>
      </c>
      <c r="E14" s="267" t="s">
        <v>382</v>
      </c>
      <c r="F14" s="20">
        <v>6</v>
      </c>
    </row>
    <row r="15" spans="1:6" ht="18.75" customHeight="1" x14ac:dyDescent="0.25">
      <c r="A15" s="163">
        <v>11</v>
      </c>
      <c r="B15" s="156">
        <v>17</v>
      </c>
      <c r="C15" s="10" t="s">
        <v>88</v>
      </c>
      <c r="D15" s="179">
        <v>14.1</v>
      </c>
      <c r="E15" s="179">
        <v>8</v>
      </c>
      <c r="F15" s="20"/>
    </row>
    <row r="16" spans="1:6" ht="18.75" customHeight="1" x14ac:dyDescent="0.25">
      <c r="A16" s="163">
        <v>8</v>
      </c>
      <c r="B16" s="156">
        <v>13</v>
      </c>
      <c r="C16" s="10" t="s">
        <v>69</v>
      </c>
      <c r="D16" s="179">
        <v>14.2</v>
      </c>
      <c r="E16" s="267" t="s">
        <v>383</v>
      </c>
      <c r="F16" s="179">
        <v>9.5</v>
      </c>
    </row>
    <row r="17" spans="1:6" ht="18.75" customHeight="1" x14ac:dyDescent="0.25">
      <c r="A17" s="163">
        <v>26</v>
      </c>
      <c r="B17" s="156">
        <v>26</v>
      </c>
      <c r="C17" s="10" t="s">
        <v>86</v>
      </c>
      <c r="D17" s="179">
        <v>14.2</v>
      </c>
      <c r="E17" s="267" t="s">
        <v>383</v>
      </c>
      <c r="F17" s="179">
        <v>9.5</v>
      </c>
    </row>
    <row r="18" spans="1:6" ht="18.75" customHeight="1" x14ac:dyDescent="0.25">
      <c r="A18" s="163">
        <v>21</v>
      </c>
      <c r="B18" s="156">
        <v>14</v>
      </c>
      <c r="C18" s="10" t="s">
        <v>81</v>
      </c>
      <c r="D18" s="179">
        <v>14.3</v>
      </c>
      <c r="E18" s="179">
        <v>11</v>
      </c>
      <c r="F18" s="179"/>
    </row>
    <row r="19" spans="1:6" ht="18.75" customHeight="1" x14ac:dyDescent="0.25">
      <c r="A19" s="163">
        <v>13</v>
      </c>
      <c r="B19" s="156">
        <v>11</v>
      </c>
      <c r="C19" s="10" t="s">
        <v>73</v>
      </c>
      <c r="D19" s="267">
        <v>14.4</v>
      </c>
      <c r="E19" s="179">
        <v>12</v>
      </c>
      <c r="F19" s="179"/>
    </row>
    <row r="20" spans="1:6" ht="18.75" customHeight="1" x14ac:dyDescent="0.25">
      <c r="A20" s="163">
        <v>23</v>
      </c>
      <c r="B20" s="156">
        <v>21</v>
      </c>
      <c r="C20" s="10" t="s">
        <v>83</v>
      </c>
      <c r="D20" s="179">
        <v>14.5</v>
      </c>
      <c r="E20" s="179">
        <v>13</v>
      </c>
      <c r="F20" s="179"/>
    </row>
    <row r="21" spans="1:6" ht="18.75" customHeight="1" x14ac:dyDescent="0.25">
      <c r="A21" s="163">
        <v>3</v>
      </c>
      <c r="B21" s="156">
        <v>20</v>
      </c>
      <c r="C21" s="10" t="s">
        <v>64</v>
      </c>
      <c r="D21" s="179">
        <v>14.8</v>
      </c>
      <c r="E21" s="179">
        <v>14</v>
      </c>
      <c r="F21" s="20"/>
    </row>
    <row r="22" spans="1:6" ht="18.75" customHeight="1" x14ac:dyDescent="0.25">
      <c r="A22" s="163">
        <v>5</v>
      </c>
      <c r="B22" s="156">
        <v>3</v>
      </c>
      <c r="C22" s="10" t="s">
        <v>66</v>
      </c>
      <c r="D22" s="267">
        <v>14.9</v>
      </c>
      <c r="E22" s="267" t="s">
        <v>384</v>
      </c>
      <c r="F22" s="179">
        <v>15.5</v>
      </c>
    </row>
    <row r="23" spans="1:6" ht="18.75" customHeight="1" x14ac:dyDescent="0.25">
      <c r="A23" s="163">
        <v>28</v>
      </c>
      <c r="B23" s="156">
        <v>32</v>
      </c>
      <c r="C23" s="10" t="s">
        <v>89</v>
      </c>
      <c r="D23" s="20">
        <v>14.9</v>
      </c>
      <c r="E23" s="267" t="s">
        <v>384</v>
      </c>
      <c r="F23" s="179">
        <v>15.5</v>
      </c>
    </row>
    <row r="24" spans="1:6" ht="18.75" customHeight="1" x14ac:dyDescent="0.25">
      <c r="A24" s="163">
        <v>7</v>
      </c>
      <c r="B24" s="156">
        <v>8</v>
      </c>
      <c r="C24" s="10" t="s">
        <v>68</v>
      </c>
      <c r="D24" s="267">
        <v>15.1</v>
      </c>
      <c r="E24" s="267" t="s">
        <v>385</v>
      </c>
      <c r="F24" s="20">
        <v>17.5</v>
      </c>
    </row>
    <row r="25" spans="1:6" ht="18.75" customHeight="1" x14ac:dyDescent="0.25">
      <c r="A25" s="163">
        <v>30</v>
      </c>
      <c r="B25" s="156">
        <v>18</v>
      </c>
      <c r="C25" s="10" t="s">
        <v>128</v>
      </c>
      <c r="D25" s="179">
        <v>15.1</v>
      </c>
      <c r="E25" s="267" t="s">
        <v>385</v>
      </c>
      <c r="F25" s="20">
        <v>17.5</v>
      </c>
    </row>
    <row r="26" spans="1:6" ht="18.75" customHeight="1" x14ac:dyDescent="0.25">
      <c r="A26" s="163">
        <v>19</v>
      </c>
      <c r="B26" s="156">
        <v>24</v>
      </c>
      <c r="C26" s="10" t="s">
        <v>79</v>
      </c>
      <c r="D26" s="179">
        <v>15.2</v>
      </c>
      <c r="E26" s="179">
        <v>19</v>
      </c>
      <c r="F26" s="20"/>
    </row>
    <row r="27" spans="1:6" ht="18.75" customHeight="1" x14ac:dyDescent="0.25">
      <c r="A27" s="163">
        <v>29</v>
      </c>
      <c r="B27" s="156">
        <v>30</v>
      </c>
      <c r="C27" s="10" t="s">
        <v>92</v>
      </c>
      <c r="D27" s="179">
        <v>16.3</v>
      </c>
      <c r="E27" s="179">
        <v>20</v>
      </c>
      <c r="F27" s="20"/>
    </row>
    <row r="28" spans="1:6" ht="18.75" customHeight="1" x14ac:dyDescent="0.25">
      <c r="A28" s="163">
        <v>17</v>
      </c>
      <c r="B28" s="156">
        <v>9</v>
      </c>
      <c r="C28" s="10" t="s">
        <v>77</v>
      </c>
      <c r="D28" s="267">
        <v>16.5</v>
      </c>
      <c r="E28" s="179">
        <v>21</v>
      </c>
      <c r="F28" s="20"/>
    </row>
    <row r="29" spans="1:6" ht="18.75" customHeight="1" x14ac:dyDescent="0.25">
      <c r="A29" s="163">
        <v>12</v>
      </c>
      <c r="B29" s="156">
        <v>19</v>
      </c>
      <c r="C29" s="10" t="s">
        <v>72</v>
      </c>
      <c r="D29" s="179">
        <v>16.8</v>
      </c>
      <c r="E29" s="179">
        <v>22</v>
      </c>
      <c r="F29" s="20"/>
    </row>
    <row r="30" spans="1:6" ht="18.75" customHeight="1" x14ac:dyDescent="0.25">
      <c r="A30" s="163">
        <v>2</v>
      </c>
      <c r="B30" s="156">
        <v>28</v>
      </c>
      <c r="C30" s="10" t="s">
        <v>63</v>
      </c>
      <c r="D30" s="179">
        <v>17.3</v>
      </c>
      <c r="E30" s="179">
        <v>23</v>
      </c>
      <c r="F30" s="20"/>
    </row>
    <row r="31" spans="1:6" ht="18.75" customHeight="1" x14ac:dyDescent="0.25">
      <c r="A31" s="163">
        <v>1</v>
      </c>
      <c r="B31" s="156">
        <v>7</v>
      </c>
      <c r="C31" s="10" t="s">
        <v>40</v>
      </c>
      <c r="D31" s="267">
        <v>30.9</v>
      </c>
      <c r="E31" s="267" t="s">
        <v>386</v>
      </c>
      <c r="F31" s="179">
        <v>25</v>
      </c>
    </row>
    <row r="32" spans="1:6" ht="18.75" customHeight="1" x14ac:dyDescent="0.25">
      <c r="A32" s="163">
        <v>16</v>
      </c>
      <c r="B32" s="156">
        <v>22</v>
      </c>
      <c r="C32" s="10" t="s">
        <v>76</v>
      </c>
      <c r="D32" s="179">
        <v>30.9</v>
      </c>
      <c r="E32" s="267" t="s">
        <v>386</v>
      </c>
      <c r="F32" s="179">
        <v>25</v>
      </c>
    </row>
    <row r="33" spans="1:6" ht="18.75" customHeight="1" x14ac:dyDescent="0.25">
      <c r="A33" s="163">
        <v>14</v>
      </c>
      <c r="B33" s="156">
        <v>27</v>
      </c>
      <c r="C33" s="10" t="s">
        <v>74</v>
      </c>
      <c r="D33" s="179">
        <v>30.9</v>
      </c>
      <c r="E33" s="267" t="s">
        <v>386</v>
      </c>
      <c r="F33" s="179">
        <v>25</v>
      </c>
    </row>
    <row r="34" spans="1:6" ht="18.75" customHeight="1" x14ac:dyDescent="0.25">
      <c r="A34" s="163">
        <v>25</v>
      </c>
      <c r="B34" s="156">
        <v>10</v>
      </c>
      <c r="C34" s="10" t="s">
        <v>85</v>
      </c>
      <c r="D34" s="267" t="s">
        <v>130</v>
      </c>
      <c r="E34" s="267"/>
      <c r="F34" s="20">
        <v>27</v>
      </c>
    </row>
    <row r="35" spans="1:6" ht="18" x14ac:dyDescent="0.25">
      <c r="A35" s="163">
        <v>24</v>
      </c>
      <c r="B35" s="156">
        <v>15</v>
      </c>
      <c r="C35" s="10" t="s">
        <v>84</v>
      </c>
      <c r="D35" s="267" t="s">
        <v>130</v>
      </c>
      <c r="E35" s="267"/>
      <c r="F35" s="179">
        <v>27</v>
      </c>
    </row>
    <row r="36" spans="1:6" ht="36" x14ac:dyDescent="0.25">
      <c r="A36" s="163">
        <v>15</v>
      </c>
      <c r="B36" s="156">
        <v>31</v>
      </c>
      <c r="C36" s="10" t="s">
        <v>138</v>
      </c>
      <c r="D36" s="267" t="s">
        <v>130</v>
      </c>
      <c r="E36" s="267"/>
      <c r="F36" s="179">
        <v>27</v>
      </c>
    </row>
    <row r="38" spans="1:6" ht="18" x14ac:dyDescent="0.25">
      <c r="C38" s="15" t="s">
        <v>29</v>
      </c>
      <c r="D38" s="15" t="s">
        <v>243</v>
      </c>
    </row>
  </sheetData>
  <sortState ref="A8:F36">
    <sortCondition ref="E8:E36"/>
  </sortState>
  <mergeCells count="3">
    <mergeCell ref="A1:F1"/>
    <mergeCell ref="A2:F2"/>
    <mergeCell ref="A4:F4"/>
  </mergeCells>
  <printOptions horizontalCentered="1"/>
  <pageMargins left="0.72" right="0.35433070866141736" top="0.39370078740157483" bottom="0.31496062992125984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70" zoomScaleNormal="70" workbookViewId="0">
      <selection activeCell="D38" sqref="D9:D38"/>
    </sheetView>
  </sheetViews>
  <sheetFormatPr defaultRowHeight="15" x14ac:dyDescent="0.25"/>
  <cols>
    <col min="1" max="1" width="5.85546875" customWidth="1"/>
    <col min="2" max="2" width="53.7109375" customWidth="1"/>
    <col min="3" max="3" width="13.7109375" customWidth="1"/>
    <col min="4" max="4" width="12" customWidth="1"/>
    <col min="5" max="5" width="2.5703125" customWidth="1"/>
  </cols>
  <sheetData>
    <row r="1" spans="1:16" s="5" customFormat="1" ht="20.25" x14ac:dyDescent="0.3">
      <c r="A1" s="378" t="s">
        <v>62</v>
      </c>
      <c r="B1" s="378"/>
      <c r="C1" s="378"/>
      <c r="D1" s="378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5" customFormat="1" ht="20.25" x14ac:dyDescent="0.3">
      <c r="A2" s="379" t="s">
        <v>38</v>
      </c>
      <c r="B2" s="379"/>
      <c r="C2" s="379"/>
      <c r="D2" s="379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8" x14ac:dyDescent="0.25">
      <c r="A3" s="34"/>
      <c r="B3" s="34"/>
      <c r="C3" s="34"/>
      <c r="D3" s="34"/>
    </row>
    <row r="4" spans="1:16" ht="20.25" x14ac:dyDescent="0.25">
      <c r="A4" s="14" t="s">
        <v>237</v>
      </c>
      <c r="B4" s="15"/>
      <c r="C4" s="15"/>
      <c r="D4" s="15"/>
    </row>
    <row r="5" spans="1:16" s="52" customFormat="1" ht="18" x14ac:dyDescent="0.25">
      <c r="A5" s="366" t="s">
        <v>31</v>
      </c>
      <c r="B5" s="366"/>
      <c r="C5" s="366"/>
      <c r="D5" s="366"/>
    </row>
    <row r="6" spans="1:16" ht="18" x14ac:dyDescent="0.25">
      <c r="A6" s="18" t="s">
        <v>340</v>
      </c>
      <c r="B6" s="17"/>
      <c r="C6" s="17"/>
      <c r="D6" s="32" t="s">
        <v>201</v>
      </c>
    </row>
    <row r="7" spans="1:16" ht="18" x14ac:dyDescent="0.25">
      <c r="A7" s="18"/>
      <c r="B7" s="17"/>
      <c r="C7" s="17"/>
      <c r="D7" s="64" t="s">
        <v>236</v>
      </c>
    </row>
    <row r="8" spans="1:16" ht="36" x14ac:dyDescent="0.25">
      <c r="A8" s="38" t="s">
        <v>27</v>
      </c>
      <c r="B8" s="20" t="s">
        <v>216</v>
      </c>
      <c r="C8" s="19" t="s">
        <v>28</v>
      </c>
      <c r="D8" s="33" t="s">
        <v>246</v>
      </c>
    </row>
    <row r="9" spans="1:16" ht="18" x14ac:dyDescent="0.25">
      <c r="A9" s="19">
        <v>1</v>
      </c>
      <c r="B9" s="10" t="s">
        <v>40</v>
      </c>
      <c r="C9" s="20" t="s">
        <v>338</v>
      </c>
      <c r="D9" s="20">
        <v>19</v>
      </c>
    </row>
    <row r="10" spans="1:16" ht="18" x14ac:dyDescent="0.25">
      <c r="A10" s="19">
        <v>2</v>
      </c>
      <c r="B10" s="10" t="s">
        <v>63</v>
      </c>
      <c r="C10" s="20" t="s">
        <v>274</v>
      </c>
      <c r="D10" s="20">
        <v>14.5</v>
      </c>
    </row>
    <row r="11" spans="1:16" ht="18" x14ac:dyDescent="0.25">
      <c r="A11" s="19">
        <v>3</v>
      </c>
      <c r="B11" s="10" t="s">
        <v>64</v>
      </c>
      <c r="C11" s="20" t="s">
        <v>338</v>
      </c>
      <c r="D11" s="20">
        <v>19</v>
      </c>
    </row>
    <row r="12" spans="1:16" ht="18" x14ac:dyDescent="0.25">
      <c r="A12" s="19">
        <v>4</v>
      </c>
      <c r="B12" s="10" t="s">
        <v>65</v>
      </c>
      <c r="C12" s="20" t="s">
        <v>273</v>
      </c>
      <c r="D12" s="20">
        <v>10.5</v>
      </c>
    </row>
    <row r="13" spans="1:16" ht="18" x14ac:dyDescent="0.25">
      <c r="A13" s="19">
        <v>5</v>
      </c>
      <c r="B13" s="10" t="s">
        <v>66</v>
      </c>
      <c r="C13" s="20" t="s">
        <v>274</v>
      </c>
      <c r="D13" s="20">
        <v>14.5</v>
      </c>
    </row>
    <row r="14" spans="1:16" ht="18" x14ac:dyDescent="0.25">
      <c r="A14" s="19">
        <v>6</v>
      </c>
      <c r="B14" s="10" t="s">
        <v>67</v>
      </c>
      <c r="C14" s="20" t="s">
        <v>338</v>
      </c>
      <c r="D14" s="20">
        <v>19</v>
      </c>
    </row>
    <row r="15" spans="1:16" ht="18" x14ac:dyDescent="0.25">
      <c r="A15" s="19">
        <v>7</v>
      </c>
      <c r="B15" s="10" t="s">
        <v>68</v>
      </c>
      <c r="C15" s="20" t="s">
        <v>272</v>
      </c>
      <c r="D15" s="20">
        <v>7.5</v>
      </c>
    </row>
    <row r="16" spans="1:16" ht="18" x14ac:dyDescent="0.25">
      <c r="A16" s="19">
        <v>8</v>
      </c>
      <c r="B16" s="10" t="s">
        <v>69</v>
      </c>
      <c r="C16" s="20">
        <v>4</v>
      </c>
      <c r="D16" s="20">
        <v>4</v>
      </c>
    </row>
    <row r="17" spans="1:4" ht="18" x14ac:dyDescent="0.25">
      <c r="A17" s="19">
        <v>9</v>
      </c>
      <c r="B17" s="10" t="s">
        <v>70</v>
      </c>
      <c r="C17" s="20">
        <v>1</v>
      </c>
      <c r="D17" s="20">
        <v>1</v>
      </c>
    </row>
    <row r="18" spans="1:4" ht="18" x14ac:dyDescent="0.25">
      <c r="A18" s="19">
        <v>10</v>
      </c>
      <c r="B18" s="10" t="s">
        <v>71</v>
      </c>
      <c r="C18" s="20">
        <v>3</v>
      </c>
      <c r="D18" s="20">
        <v>3</v>
      </c>
    </row>
    <row r="19" spans="1:4" ht="18" x14ac:dyDescent="0.25">
      <c r="A19" s="19">
        <v>11</v>
      </c>
      <c r="B19" s="10" t="s">
        <v>88</v>
      </c>
      <c r="C19" s="20" t="s">
        <v>274</v>
      </c>
      <c r="D19" s="20">
        <v>14.5</v>
      </c>
    </row>
    <row r="20" spans="1:4" ht="18" x14ac:dyDescent="0.25">
      <c r="A20" s="19">
        <v>12</v>
      </c>
      <c r="B20" s="10" t="s">
        <v>72</v>
      </c>
      <c r="C20" s="20" t="s">
        <v>339</v>
      </c>
      <c r="D20" s="20">
        <v>25</v>
      </c>
    </row>
    <row r="21" spans="1:4" ht="18" x14ac:dyDescent="0.25">
      <c r="A21" s="19">
        <v>13</v>
      </c>
      <c r="B21" s="10" t="s">
        <v>73</v>
      </c>
      <c r="C21" s="20" t="s">
        <v>338</v>
      </c>
      <c r="D21" s="20">
        <v>19</v>
      </c>
    </row>
    <row r="22" spans="1:4" ht="18" x14ac:dyDescent="0.25">
      <c r="A22" s="19">
        <v>14</v>
      </c>
      <c r="B22" s="10" t="s">
        <v>74</v>
      </c>
      <c r="C22" s="20" t="s">
        <v>272</v>
      </c>
      <c r="D22" s="20">
        <v>7.5</v>
      </c>
    </row>
    <row r="23" spans="1:4" ht="18" x14ac:dyDescent="0.25">
      <c r="A23" s="19">
        <v>15</v>
      </c>
      <c r="B23" s="10" t="s">
        <v>138</v>
      </c>
      <c r="C23" s="19">
        <v>29</v>
      </c>
      <c r="D23" s="19">
        <v>29</v>
      </c>
    </row>
    <row r="24" spans="1:4" ht="18" x14ac:dyDescent="0.25">
      <c r="A24" s="19">
        <v>16</v>
      </c>
      <c r="B24" s="10" t="s">
        <v>76</v>
      </c>
      <c r="C24" s="20" t="s">
        <v>244</v>
      </c>
      <c r="D24" s="20">
        <v>5.5</v>
      </c>
    </row>
    <row r="25" spans="1:4" ht="18" x14ac:dyDescent="0.25">
      <c r="A25" s="19">
        <v>17</v>
      </c>
      <c r="B25" s="10" t="s">
        <v>77</v>
      </c>
      <c r="C25" s="20" t="s">
        <v>273</v>
      </c>
      <c r="D25" s="20">
        <v>10.5</v>
      </c>
    </row>
    <row r="26" spans="1:4" ht="18" x14ac:dyDescent="0.25">
      <c r="A26" s="19">
        <v>18</v>
      </c>
      <c r="B26" s="10"/>
      <c r="C26" s="20"/>
      <c r="D26" s="20"/>
    </row>
    <row r="27" spans="1:4" ht="18" x14ac:dyDescent="0.25">
      <c r="A27" s="19">
        <v>19</v>
      </c>
      <c r="B27" s="10" t="s">
        <v>79</v>
      </c>
      <c r="C27" s="20">
        <v>2</v>
      </c>
      <c r="D27" s="20">
        <v>2</v>
      </c>
    </row>
    <row r="28" spans="1:4" ht="18" x14ac:dyDescent="0.25">
      <c r="A28" s="19">
        <v>20</v>
      </c>
      <c r="B28" s="10" t="s">
        <v>80</v>
      </c>
      <c r="C28" s="20" t="s">
        <v>339</v>
      </c>
      <c r="D28" s="20">
        <v>25</v>
      </c>
    </row>
    <row r="29" spans="1:4" ht="18" x14ac:dyDescent="0.25">
      <c r="A29" s="19">
        <v>21</v>
      </c>
      <c r="B29" s="10" t="s">
        <v>81</v>
      </c>
      <c r="C29" s="20" t="s">
        <v>244</v>
      </c>
      <c r="D29" s="20">
        <v>5.5</v>
      </c>
    </row>
    <row r="30" spans="1:4" ht="18" x14ac:dyDescent="0.25">
      <c r="A30" s="19">
        <v>22</v>
      </c>
      <c r="B30" s="10" t="s">
        <v>82</v>
      </c>
      <c r="C30" s="20" t="s">
        <v>339</v>
      </c>
      <c r="D30" s="20">
        <v>25</v>
      </c>
    </row>
    <row r="31" spans="1:4" ht="18" x14ac:dyDescent="0.25">
      <c r="A31" s="19">
        <v>23</v>
      </c>
      <c r="B31" s="10" t="s">
        <v>83</v>
      </c>
      <c r="C31" s="20" t="s">
        <v>273</v>
      </c>
      <c r="D31" s="20">
        <v>10.5</v>
      </c>
    </row>
    <row r="32" spans="1:4" ht="18" x14ac:dyDescent="0.25">
      <c r="A32" s="19">
        <v>24</v>
      </c>
      <c r="B32" s="10" t="s">
        <v>84</v>
      </c>
      <c r="C32" s="19">
        <v>29</v>
      </c>
      <c r="D32" s="19">
        <v>29</v>
      </c>
    </row>
    <row r="33" spans="1:4" ht="18" x14ac:dyDescent="0.25">
      <c r="A33" s="19">
        <v>25</v>
      </c>
      <c r="B33" s="10" t="s">
        <v>85</v>
      </c>
      <c r="C33" s="20" t="s">
        <v>339</v>
      </c>
      <c r="D33" s="20">
        <v>25</v>
      </c>
    </row>
    <row r="34" spans="1:4" ht="18" x14ac:dyDescent="0.25">
      <c r="A34" s="19">
        <v>26</v>
      </c>
      <c r="B34" s="10" t="s">
        <v>86</v>
      </c>
      <c r="C34" s="20" t="s">
        <v>338</v>
      </c>
      <c r="D34" s="20">
        <v>19</v>
      </c>
    </row>
    <row r="35" spans="1:4" ht="18" x14ac:dyDescent="0.25">
      <c r="A35" s="19">
        <v>27</v>
      </c>
      <c r="B35" s="10" t="s">
        <v>87</v>
      </c>
      <c r="C35" s="20" t="s">
        <v>339</v>
      </c>
      <c r="D35" s="20">
        <v>25</v>
      </c>
    </row>
    <row r="36" spans="1:4" ht="18" x14ac:dyDescent="0.25">
      <c r="A36" s="19">
        <v>28</v>
      </c>
      <c r="B36" s="10" t="s">
        <v>89</v>
      </c>
      <c r="C36" s="20" t="s">
        <v>274</v>
      </c>
      <c r="D36" s="20">
        <v>14.5</v>
      </c>
    </row>
    <row r="37" spans="1:4" ht="18" x14ac:dyDescent="0.25">
      <c r="A37" s="19">
        <v>29</v>
      </c>
      <c r="B37" s="10" t="s">
        <v>92</v>
      </c>
      <c r="C37" s="20" t="s">
        <v>273</v>
      </c>
      <c r="D37" s="20">
        <v>10.5</v>
      </c>
    </row>
    <row r="38" spans="1:4" ht="18" x14ac:dyDescent="0.25">
      <c r="A38" s="19">
        <v>30</v>
      </c>
      <c r="B38" s="10" t="s">
        <v>128</v>
      </c>
      <c r="C38" s="20" t="s">
        <v>338</v>
      </c>
      <c r="D38" s="20">
        <v>19</v>
      </c>
    </row>
    <row r="39" spans="1:4" ht="18" x14ac:dyDescent="0.25">
      <c r="A39" s="27"/>
      <c r="B39" s="28"/>
      <c r="C39" s="28"/>
      <c r="D39" s="15"/>
    </row>
    <row r="40" spans="1:4" ht="18" x14ac:dyDescent="0.25">
      <c r="A40" s="29"/>
      <c r="B40" s="15" t="s">
        <v>29</v>
      </c>
      <c r="C40" s="15" t="s">
        <v>238</v>
      </c>
      <c r="D40" s="15"/>
    </row>
    <row r="41" spans="1:4" ht="18" x14ac:dyDescent="0.25">
      <c r="A41" s="27"/>
      <c r="B41" s="15"/>
      <c r="C41" s="15"/>
      <c r="D41" s="15"/>
    </row>
  </sheetData>
  <mergeCells count="3">
    <mergeCell ref="A1:D1"/>
    <mergeCell ref="A2:D2"/>
    <mergeCell ref="A5:D5"/>
  </mergeCells>
  <phoneticPr fontId="5" type="noConversion"/>
  <printOptions horizontalCentered="1"/>
  <pageMargins left="0.62992125984251968" right="0.19685039370078741" top="0.39370078740157483" bottom="0.43307086614173229" header="0.31496062992125984" footer="0.19685039370078741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T129"/>
  <sheetViews>
    <sheetView zoomScale="40" zoomScaleNormal="40" workbookViewId="0">
      <selection activeCell="T126" sqref="A1:T126"/>
    </sheetView>
  </sheetViews>
  <sheetFormatPr defaultRowHeight="15" x14ac:dyDescent="0.25"/>
  <cols>
    <col min="1" max="1" width="5.42578125" customWidth="1"/>
    <col min="2" max="2" width="20" customWidth="1"/>
    <col min="3" max="3" width="4.7109375" customWidth="1"/>
    <col min="4" max="4" width="21.28515625" customWidth="1"/>
    <col min="5" max="5" width="4.42578125" customWidth="1"/>
    <col min="6" max="6" width="21.28515625" customWidth="1"/>
    <col min="7" max="7" width="4.42578125" customWidth="1"/>
    <col min="8" max="8" width="21.28515625" customWidth="1"/>
    <col min="9" max="9" width="4.42578125" customWidth="1"/>
    <col min="10" max="10" width="21.28515625" customWidth="1"/>
    <col min="11" max="11" width="4.42578125" customWidth="1"/>
    <col min="12" max="12" width="21.28515625" customWidth="1"/>
    <col min="13" max="13" width="4.42578125" customWidth="1"/>
    <col min="14" max="14" width="21.28515625" customWidth="1"/>
    <col min="15" max="15" width="4.42578125" customWidth="1"/>
    <col min="16" max="16" width="22.28515625" customWidth="1"/>
    <col min="17" max="17" width="4.7109375" customWidth="1"/>
    <col min="18" max="18" width="23.140625" customWidth="1"/>
    <col min="19" max="19" width="5.28515625" customWidth="1"/>
    <col min="20" max="20" width="15.42578125" customWidth="1"/>
  </cols>
  <sheetData>
    <row r="1" spans="1:20" s="75" customFormat="1" ht="34.9" customHeight="1" x14ac:dyDescent="0.25">
      <c r="B1" s="150"/>
      <c r="C1" s="150"/>
      <c r="D1" s="150"/>
      <c r="E1" s="150"/>
      <c r="F1" s="150"/>
      <c r="G1" s="150"/>
      <c r="H1" s="150"/>
      <c r="I1" s="150"/>
      <c r="J1" s="150"/>
      <c r="K1" s="151" t="s">
        <v>37</v>
      </c>
      <c r="L1" s="150"/>
      <c r="M1" s="150"/>
      <c r="N1" s="150"/>
      <c r="O1" s="150"/>
      <c r="P1" s="150"/>
      <c r="Q1" s="150"/>
      <c r="R1" s="150"/>
      <c r="S1" s="150"/>
      <c r="T1" s="150"/>
    </row>
    <row r="2" spans="1:20" s="75" customFormat="1" ht="34.9" customHeight="1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51" t="s">
        <v>38</v>
      </c>
      <c r="L2" s="149"/>
      <c r="M2" s="149"/>
      <c r="N2" s="149"/>
      <c r="O2" s="149"/>
      <c r="P2" s="149"/>
      <c r="Q2" s="149"/>
      <c r="R2" s="149"/>
      <c r="S2" s="149"/>
      <c r="T2" s="149"/>
    </row>
    <row r="3" spans="1:20" s="75" customFormat="1" ht="61.5" x14ac:dyDescent="0.9">
      <c r="A3" s="147" t="s">
        <v>48</v>
      </c>
      <c r="B3" s="150"/>
      <c r="C3" s="150"/>
      <c r="D3" s="150"/>
      <c r="E3" s="150"/>
      <c r="F3" s="150"/>
      <c r="G3" s="150"/>
      <c r="H3" s="150"/>
      <c r="I3" s="150"/>
      <c r="J3" s="150"/>
      <c r="K3" s="152" t="s">
        <v>184</v>
      </c>
      <c r="L3" s="150"/>
      <c r="M3" s="150"/>
      <c r="N3" s="150"/>
      <c r="O3" s="150"/>
      <c r="P3" s="150"/>
      <c r="Q3" s="150"/>
      <c r="R3" s="148" t="s">
        <v>25</v>
      </c>
      <c r="S3" s="150"/>
      <c r="T3" s="150"/>
    </row>
    <row r="4" spans="1:20" ht="30" x14ac:dyDescent="0.4">
      <c r="A4" s="90" t="s">
        <v>181</v>
      </c>
      <c r="B4" s="90"/>
      <c r="C4" s="90"/>
      <c r="D4" s="91"/>
      <c r="E4" s="92"/>
      <c r="F4" s="92"/>
      <c r="G4" s="92"/>
      <c r="H4" s="92"/>
      <c r="I4" s="92"/>
      <c r="L4" s="91"/>
      <c r="M4" s="92"/>
      <c r="N4" s="92"/>
    </row>
    <row r="5" spans="1:20" ht="15.75" x14ac:dyDescent="0.25">
      <c r="L5" s="93"/>
    </row>
    <row r="6" spans="1:20" ht="18" x14ac:dyDescent="0.25">
      <c r="B6" s="94" t="s">
        <v>139</v>
      </c>
      <c r="D6" s="94" t="s">
        <v>140</v>
      </c>
      <c r="H6" s="94" t="s">
        <v>141</v>
      </c>
      <c r="J6" s="94" t="s">
        <v>142</v>
      </c>
      <c r="K6" s="93"/>
      <c r="L6" s="94" t="s">
        <v>143</v>
      </c>
      <c r="N6" s="94" t="s">
        <v>144</v>
      </c>
      <c r="P6" s="94" t="s">
        <v>145</v>
      </c>
    </row>
    <row r="7" spans="1:20" ht="15.75" x14ac:dyDescent="0.25">
      <c r="K7" s="93"/>
    </row>
    <row r="8" spans="1:20" ht="21" thickBot="1" x14ac:dyDescent="0.3">
      <c r="A8" s="95">
        <f>IF($B$129=TRUE,1,"")</f>
        <v>1</v>
      </c>
      <c r="B8" s="187" t="s">
        <v>278</v>
      </c>
      <c r="C8" s="97">
        <v>0</v>
      </c>
      <c r="L8" s="93"/>
    </row>
    <row r="9" spans="1:20" ht="21" thickBot="1" x14ac:dyDescent="0.3">
      <c r="A9" s="98"/>
      <c r="B9" s="188">
        <v>1</v>
      </c>
      <c r="C9" s="100"/>
      <c r="D9" s="187" t="s">
        <v>279</v>
      </c>
      <c r="E9" s="97">
        <v>0</v>
      </c>
      <c r="H9" s="102"/>
      <c r="I9" s="103"/>
      <c r="J9" s="102"/>
      <c r="K9" s="102"/>
      <c r="L9" s="102"/>
      <c r="M9" s="103"/>
      <c r="N9" s="102"/>
      <c r="O9" s="102"/>
      <c r="P9" s="102"/>
    </row>
    <row r="10" spans="1:20" ht="21" thickBot="1" x14ac:dyDescent="0.3">
      <c r="A10" s="95">
        <f>IF($B$129=TRUE,32,"")</f>
        <v>32</v>
      </c>
      <c r="B10" s="187" t="s">
        <v>279</v>
      </c>
      <c r="C10" s="104">
        <v>1</v>
      </c>
      <c r="D10" s="105"/>
      <c r="E10" s="106"/>
      <c r="H10" s="102"/>
      <c r="I10" s="103"/>
      <c r="J10" s="102"/>
      <c r="K10" s="102"/>
      <c r="L10" s="102"/>
      <c r="M10" s="102"/>
      <c r="N10" s="103"/>
      <c r="O10" s="102"/>
      <c r="P10" s="102"/>
      <c r="Q10" s="102"/>
    </row>
    <row r="11" spans="1:20" ht="21" thickBot="1" x14ac:dyDescent="0.3">
      <c r="A11" s="95"/>
      <c r="B11" s="189"/>
      <c r="C11" s="95"/>
      <c r="D11" s="99">
        <v>25</v>
      </c>
      <c r="F11" s="108"/>
      <c r="G11" s="109"/>
      <c r="H11" s="187" t="s">
        <v>280</v>
      </c>
      <c r="I11" s="97">
        <v>0</v>
      </c>
      <c r="J11" s="102"/>
      <c r="K11" s="102"/>
      <c r="L11" s="102"/>
      <c r="M11" s="102"/>
      <c r="N11" s="103"/>
      <c r="O11" s="102"/>
      <c r="P11" s="102"/>
      <c r="Q11" s="102"/>
    </row>
    <row r="12" spans="1:20" ht="21" thickBot="1" x14ac:dyDescent="0.3">
      <c r="A12" s="95">
        <f>IF($B$129=TRUE,16,"")</f>
        <v>16</v>
      </c>
      <c r="B12" s="187" t="s">
        <v>280</v>
      </c>
      <c r="C12" s="97">
        <v>1</v>
      </c>
      <c r="D12" s="111"/>
      <c r="E12" s="112"/>
      <c r="H12" s="102"/>
      <c r="I12" s="106"/>
      <c r="J12" s="102"/>
      <c r="K12" s="102"/>
      <c r="L12" s="102"/>
      <c r="M12" s="102"/>
      <c r="N12" s="113"/>
      <c r="O12" s="102"/>
      <c r="P12" s="102"/>
      <c r="Q12" s="102"/>
    </row>
    <row r="13" spans="1:20" ht="21" thickBot="1" x14ac:dyDescent="0.3">
      <c r="A13" s="98"/>
      <c r="B13" s="188">
        <f>IF($B$128=TRUE,B9+1,"")</f>
        <v>2</v>
      </c>
      <c r="C13" s="100"/>
      <c r="D13" s="187" t="s">
        <v>280</v>
      </c>
      <c r="E13" s="104">
        <v>1</v>
      </c>
      <c r="H13" s="95"/>
      <c r="I13" s="114"/>
      <c r="J13" s="102"/>
      <c r="K13" s="102"/>
      <c r="L13" s="102"/>
      <c r="M13" s="102"/>
      <c r="N13" s="102"/>
      <c r="O13" s="113"/>
      <c r="P13" s="102"/>
      <c r="Q13" s="102"/>
      <c r="R13" s="102"/>
    </row>
    <row r="14" spans="1:20" ht="21" thickBot="1" x14ac:dyDescent="0.3">
      <c r="A14" s="95">
        <f>IF($B$129=TRUE,17,"")</f>
        <v>17</v>
      </c>
      <c r="B14" s="187" t="s">
        <v>281</v>
      </c>
      <c r="C14" s="104">
        <v>0</v>
      </c>
      <c r="D14" s="115"/>
      <c r="E14" s="115"/>
      <c r="I14" s="114"/>
      <c r="J14" s="102"/>
      <c r="K14" s="102"/>
      <c r="L14" s="102"/>
      <c r="P14" s="102"/>
      <c r="Q14" s="102"/>
      <c r="R14" s="102"/>
      <c r="S14" s="116" t="s">
        <v>146</v>
      </c>
    </row>
    <row r="15" spans="1:20" ht="21" thickBot="1" x14ac:dyDescent="0.3">
      <c r="A15" s="95"/>
      <c r="B15" s="190"/>
      <c r="C15" s="95"/>
      <c r="D15" s="111"/>
      <c r="E15" s="111"/>
      <c r="H15" s="118">
        <f>IF($B$128=TRUE,F121+1,"")</f>
        <v>41</v>
      </c>
      <c r="I15" s="121"/>
      <c r="J15" s="110"/>
      <c r="K15" s="110"/>
      <c r="L15" s="187" t="s">
        <v>285</v>
      </c>
      <c r="M15" s="97">
        <v>1</v>
      </c>
      <c r="P15" s="102"/>
      <c r="Q15" s="102"/>
      <c r="R15" s="102"/>
    </row>
    <row r="16" spans="1:20" ht="21" thickBot="1" x14ac:dyDescent="0.3">
      <c r="A16" s="95">
        <f>IF($B$129=TRUE,8,"")</f>
        <v>8</v>
      </c>
      <c r="B16" s="187" t="s">
        <v>282</v>
      </c>
      <c r="C16" s="97">
        <v>1</v>
      </c>
      <c r="D16" s="111"/>
      <c r="E16" s="111"/>
      <c r="I16" s="114"/>
      <c r="J16" s="102"/>
      <c r="K16" s="102"/>
      <c r="L16" s="102"/>
      <c r="M16" s="119"/>
      <c r="P16" s="102"/>
      <c r="Q16" s="102"/>
      <c r="R16" s="102"/>
    </row>
    <row r="17" spans="1:18" ht="21" thickBot="1" x14ac:dyDescent="0.3">
      <c r="A17" s="98"/>
      <c r="B17" s="188">
        <f>IF($B$128=TRUE,B13+1,"")</f>
        <v>3</v>
      </c>
      <c r="C17" s="100"/>
      <c r="D17" s="187" t="s">
        <v>282</v>
      </c>
      <c r="E17" s="120"/>
      <c r="I17" s="121"/>
      <c r="M17" s="121"/>
      <c r="N17" s="102"/>
      <c r="P17" s="102"/>
      <c r="Q17" s="102"/>
      <c r="R17" s="102"/>
    </row>
    <row r="18" spans="1:18" ht="21" thickBot="1" x14ac:dyDescent="0.3">
      <c r="A18" s="95">
        <f>IF($B$129=TRUE,25,"")</f>
        <v>25</v>
      </c>
      <c r="B18" s="187" t="s">
        <v>283</v>
      </c>
      <c r="C18" s="104"/>
      <c r="D18" s="105"/>
      <c r="E18" s="106"/>
      <c r="H18" s="102"/>
      <c r="I18" s="114"/>
      <c r="J18" s="102"/>
      <c r="K18" s="102"/>
      <c r="L18" s="102"/>
      <c r="M18" s="114"/>
      <c r="N18" s="102"/>
      <c r="P18" s="102"/>
      <c r="Q18" s="102"/>
      <c r="R18" s="102"/>
    </row>
    <row r="19" spans="1:18" ht="21" thickBot="1" x14ac:dyDescent="0.3">
      <c r="A19" s="95"/>
      <c r="B19" s="189"/>
      <c r="C19" s="95"/>
      <c r="D19" s="118">
        <f>IF($B$128=TRUE,D11+1,"")</f>
        <v>26</v>
      </c>
      <c r="F19" s="108"/>
      <c r="G19" s="109"/>
      <c r="H19" s="187" t="s">
        <v>285</v>
      </c>
      <c r="I19" s="104">
        <v>1</v>
      </c>
      <c r="J19" s="102"/>
      <c r="K19" s="102"/>
      <c r="L19" s="102"/>
      <c r="M19" s="114"/>
      <c r="N19" s="102"/>
      <c r="P19" s="102"/>
      <c r="Q19" s="102"/>
      <c r="R19" s="102"/>
    </row>
    <row r="20" spans="1:18" ht="21" thickBot="1" x14ac:dyDescent="0.3">
      <c r="A20" s="95">
        <f>IF($B$129=TRUE,9,"")</f>
        <v>9</v>
      </c>
      <c r="B20" s="187" t="s">
        <v>284</v>
      </c>
      <c r="C20" s="97"/>
      <c r="D20" s="111"/>
      <c r="E20" s="112"/>
      <c r="H20" s="102"/>
      <c r="I20" s="103"/>
      <c r="J20" s="102"/>
      <c r="K20" s="102"/>
      <c r="L20" s="102"/>
      <c r="M20" s="114"/>
      <c r="N20" s="102"/>
      <c r="P20" s="102"/>
      <c r="Q20" s="102"/>
      <c r="R20" s="102"/>
    </row>
    <row r="21" spans="1:18" ht="21" thickBot="1" x14ac:dyDescent="0.3">
      <c r="A21" s="98"/>
      <c r="B21" s="188">
        <f>IF($B$128=TRUE,B17+1,"")</f>
        <v>4</v>
      </c>
      <c r="C21" s="100"/>
      <c r="D21" s="187" t="s">
        <v>285</v>
      </c>
      <c r="E21" s="104">
        <v>1</v>
      </c>
      <c r="H21" s="102"/>
      <c r="I21" s="103"/>
      <c r="M21" s="114"/>
      <c r="N21" s="102"/>
      <c r="P21" s="102"/>
      <c r="Q21" s="102"/>
      <c r="R21" s="102"/>
    </row>
    <row r="22" spans="1:18" ht="21" thickBot="1" x14ac:dyDescent="0.3">
      <c r="A22" s="95">
        <f>IF($B$129=TRUE,24,"")</f>
        <v>24</v>
      </c>
      <c r="B22" s="187" t="s">
        <v>285</v>
      </c>
      <c r="C22" s="104">
        <v>1</v>
      </c>
      <c r="D22" s="115"/>
      <c r="E22" s="115"/>
      <c r="H22" s="118"/>
      <c r="I22" s="103"/>
      <c r="M22" s="114"/>
      <c r="N22" s="102"/>
      <c r="P22" s="102"/>
      <c r="Q22" s="102"/>
      <c r="R22" s="102"/>
    </row>
    <row r="23" spans="1:18" ht="21" thickBot="1" x14ac:dyDescent="0.3">
      <c r="A23" s="95"/>
      <c r="B23" s="190"/>
      <c r="C23" s="95"/>
      <c r="D23" s="111"/>
      <c r="E23" s="111"/>
      <c r="H23" s="118"/>
      <c r="I23" s="103"/>
      <c r="J23" s="118">
        <f>IF($B$128=TRUE,J120+1,"")</f>
        <v>53</v>
      </c>
      <c r="K23" s="118"/>
      <c r="L23" s="118"/>
      <c r="M23" s="114">
        <v>37</v>
      </c>
      <c r="N23" s="187" t="s">
        <v>285</v>
      </c>
      <c r="O23" s="97">
        <v>1</v>
      </c>
      <c r="P23" s="102"/>
      <c r="Q23" s="102"/>
      <c r="R23" s="102"/>
    </row>
    <row r="24" spans="1:18" ht="21" thickBot="1" x14ac:dyDescent="0.3">
      <c r="A24" s="95">
        <f>IF($B$129=TRUE,4,"")</f>
        <v>4</v>
      </c>
      <c r="B24" s="187"/>
      <c r="C24" s="97" t="s">
        <v>130</v>
      </c>
      <c r="D24" s="111"/>
      <c r="E24" s="111"/>
      <c r="H24" s="118"/>
      <c r="I24" s="103"/>
      <c r="M24" s="114"/>
      <c r="N24" s="102"/>
      <c r="O24" s="119"/>
      <c r="R24" s="102"/>
    </row>
    <row r="25" spans="1:18" ht="16.5" thickBot="1" x14ac:dyDescent="0.3">
      <c r="A25" s="98"/>
      <c r="B25" s="188">
        <f>IF($B$128=TRUE,B21+1,"")</f>
        <v>5</v>
      </c>
      <c r="C25" s="100"/>
      <c r="D25" s="101" t="s">
        <v>130</v>
      </c>
      <c r="E25" s="97" t="s">
        <v>330</v>
      </c>
      <c r="H25" s="102"/>
      <c r="I25" s="103"/>
      <c r="M25" s="124"/>
      <c r="O25" s="121"/>
      <c r="P25" s="102"/>
      <c r="Q25" s="102"/>
    </row>
    <row r="26" spans="1:18" ht="21" thickBot="1" x14ac:dyDescent="0.3">
      <c r="A26" s="95">
        <f>IF($B$129=TRUE,29,"")</f>
        <v>29</v>
      </c>
      <c r="B26" s="187"/>
      <c r="C26" s="104" t="s">
        <v>130</v>
      </c>
      <c r="D26" s="105"/>
      <c r="E26" s="114"/>
      <c r="H26" s="102"/>
      <c r="I26" s="103"/>
      <c r="J26" s="95"/>
      <c r="K26" s="95"/>
      <c r="L26" s="95"/>
      <c r="M26" s="114"/>
      <c r="N26" s="102"/>
      <c r="O26" s="114"/>
      <c r="P26" s="102"/>
      <c r="Q26" s="95"/>
    </row>
    <row r="27" spans="1:18" ht="21" thickBot="1" x14ac:dyDescent="0.3">
      <c r="A27" s="95"/>
      <c r="B27" s="189"/>
      <c r="C27" s="95"/>
      <c r="D27" s="118">
        <f>IF($B$128=TRUE,D19+1,"")</f>
        <v>27</v>
      </c>
      <c r="F27" s="108"/>
      <c r="G27" s="109"/>
      <c r="H27" s="187" t="s">
        <v>286</v>
      </c>
      <c r="I27" s="97">
        <v>1</v>
      </c>
      <c r="J27" s="95"/>
      <c r="K27" s="95"/>
      <c r="L27" s="95"/>
      <c r="M27" s="124"/>
      <c r="N27" s="102"/>
      <c r="O27" s="114"/>
      <c r="P27" s="102"/>
      <c r="Q27" s="95"/>
    </row>
    <row r="28" spans="1:18" ht="21" thickBot="1" x14ac:dyDescent="0.3">
      <c r="A28" s="95">
        <f>IF($B$129=TRUE,13,"")</f>
        <v>13</v>
      </c>
      <c r="B28" s="187" t="s">
        <v>286</v>
      </c>
      <c r="C28" s="97">
        <v>1</v>
      </c>
      <c r="D28" s="105"/>
      <c r="E28" s="114"/>
      <c r="H28" s="102"/>
      <c r="I28" s="125"/>
      <c r="J28" s="95"/>
      <c r="K28" s="95"/>
      <c r="L28" s="95"/>
      <c r="M28" s="124"/>
      <c r="N28" s="102"/>
      <c r="O28" s="114"/>
      <c r="P28" s="102"/>
      <c r="Q28" s="95"/>
    </row>
    <row r="29" spans="1:18" ht="21" thickBot="1" x14ac:dyDescent="0.3">
      <c r="A29" s="98"/>
      <c r="B29" s="188">
        <f>IF($B$128=TRUE,B25+1,"")</f>
        <v>6</v>
      </c>
      <c r="C29" s="100"/>
      <c r="D29" s="187" t="s">
        <v>286</v>
      </c>
      <c r="E29" s="104" t="s">
        <v>329</v>
      </c>
      <c r="I29" s="121"/>
      <c r="M29" s="121"/>
      <c r="O29" s="114"/>
      <c r="Q29" s="126"/>
      <c r="R29" s="102"/>
    </row>
    <row r="30" spans="1:18" ht="21" thickBot="1" x14ac:dyDescent="0.3">
      <c r="A30" s="95">
        <f>IF($B$129=TRUE,20,"")</f>
        <v>20</v>
      </c>
      <c r="B30" s="187" t="s">
        <v>287</v>
      </c>
      <c r="C30" s="104"/>
      <c r="D30" s="115"/>
      <c r="E30" s="115"/>
      <c r="H30" s="118"/>
      <c r="I30" s="121"/>
      <c r="J30" s="127"/>
      <c r="K30" s="127"/>
      <c r="L30" s="127"/>
      <c r="M30" s="112"/>
      <c r="N30" s="118"/>
      <c r="O30" s="114"/>
      <c r="P30" s="105"/>
    </row>
    <row r="31" spans="1:18" ht="21" thickBot="1" x14ac:dyDescent="0.3">
      <c r="A31" s="95"/>
      <c r="B31" s="189"/>
      <c r="C31" s="95"/>
      <c r="D31" s="111"/>
      <c r="E31" s="111"/>
      <c r="H31" s="118">
        <f>IF($B$128=TRUE,H15+1,"")</f>
        <v>42</v>
      </c>
      <c r="I31" s="121"/>
      <c r="J31" s="128"/>
      <c r="K31" s="128"/>
      <c r="L31" s="187" t="s">
        <v>286</v>
      </c>
      <c r="M31" s="104">
        <v>0</v>
      </c>
      <c r="O31" s="125"/>
      <c r="P31" s="102"/>
    </row>
    <row r="32" spans="1:18" ht="21" thickBot="1" x14ac:dyDescent="0.3">
      <c r="A32" s="95">
        <f>IF($B$129=TRUE,5,"")</f>
        <v>5</v>
      </c>
      <c r="B32" s="187" t="s">
        <v>288</v>
      </c>
      <c r="C32" s="97"/>
      <c r="D32" s="111"/>
      <c r="E32" s="111"/>
      <c r="H32" s="118"/>
      <c r="I32" s="114"/>
      <c r="J32" s="95"/>
      <c r="K32" s="95"/>
      <c r="L32" s="95"/>
      <c r="M32" s="95"/>
      <c r="O32" s="125"/>
      <c r="P32" s="102"/>
    </row>
    <row r="33" spans="1:17" ht="21" thickBot="1" x14ac:dyDescent="0.3">
      <c r="A33" s="98"/>
      <c r="B33" s="188">
        <f>IF($B$128=TRUE,B29+1,"")</f>
        <v>7</v>
      </c>
      <c r="C33" s="100"/>
      <c r="D33" s="187" t="s">
        <v>289</v>
      </c>
      <c r="E33" s="97"/>
      <c r="H33" s="102"/>
      <c r="I33" s="114"/>
      <c r="J33" s="95"/>
      <c r="K33" s="95"/>
      <c r="L33" s="95"/>
      <c r="M33" s="95"/>
      <c r="O33" s="114"/>
    </row>
    <row r="34" spans="1:17" ht="21" thickBot="1" x14ac:dyDescent="0.3">
      <c r="A34" s="95">
        <f>IF($B$129=TRUE,28,"")</f>
        <v>28</v>
      </c>
      <c r="B34" s="187" t="s">
        <v>289</v>
      </c>
      <c r="C34" s="104">
        <v>1</v>
      </c>
      <c r="D34" s="105"/>
      <c r="E34" s="114"/>
      <c r="H34" s="102"/>
      <c r="I34" s="114"/>
      <c r="J34" s="95"/>
      <c r="K34" s="95"/>
      <c r="L34" s="95"/>
      <c r="M34" s="95"/>
      <c r="O34" s="114"/>
      <c r="P34" s="102"/>
    </row>
    <row r="35" spans="1:17" ht="21" thickBot="1" x14ac:dyDescent="0.3">
      <c r="A35" s="95"/>
      <c r="B35" s="189"/>
      <c r="C35" s="95"/>
      <c r="D35" s="118">
        <f>IF($B$128=TRUE,D27+1,"")</f>
        <v>28</v>
      </c>
      <c r="F35" s="108"/>
      <c r="G35" s="109"/>
      <c r="H35" s="187" t="s">
        <v>291</v>
      </c>
      <c r="I35" s="104"/>
      <c r="J35" s="95"/>
      <c r="K35" s="95"/>
      <c r="L35" s="95"/>
      <c r="O35" s="121"/>
    </row>
    <row r="36" spans="1:17" ht="21" thickBot="1" x14ac:dyDescent="0.3">
      <c r="A36" s="95">
        <f>IF($B$129=TRUE,12,"")</f>
        <v>12</v>
      </c>
      <c r="B36" s="187" t="s">
        <v>290</v>
      </c>
      <c r="C36" s="97"/>
      <c r="D36" s="105"/>
      <c r="E36" s="114"/>
      <c r="H36" s="102"/>
      <c r="I36" s="103"/>
      <c r="O36" s="121"/>
    </row>
    <row r="37" spans="1:17" ht="21" thickBot="1" x14ac:dyDescent="0.3">
      <c r="A37" s="98"/>
      <c r="B37" s="188">
        <f>IF($B$128=TRUE,B33+1,"")</f>
        <v>8</v>
      </c>
      <c r="C37" s="100"/>
      <c r="D37" s="187" t="s">
        <v>291</v>
      </c>
      <c r="E37" s="104">
        <v>1</v>
      </c>
      <c r="H37" s="102"/>
      <c r="I37" s="103"/>
      <c r="O37" s="121"/>
    </row>
    <row r="38" spans="1:17" ht="21" thickBot="1" x14ac:dyDescent="0.3">
      <c r="A38" s="95">
        <f>IF($B$129=TRUE,21,"")</f>
        <v>21</v>
      </c>
      <c r="B38" s="187" t="s">
        <v>291</v>
      </c>
      <c r="C38" s="104">
        <v>1</v>
      </c>
      <c r="D38" s="127"/>
      <c r="E38" s="113"/>
      <c r="H38" s="95"/>
      <c r="I38" s="113"/>
      <c r="O38" s="121"/>
    </row>
    <row r="39" spans="1:17" x14ac:dyDescent="0.25">
      <c r="A39" s="95"/>
      <c r="B39" s="189"/>
      <c r="C39" s="95"/>
      <c r="D39" s="127"/>
      <c r="E39" s="113"/>
      <c r="H39" s="95"/>
      <c r="I39" s="113"/>
      <c r="J39" s="95"/>
      <c r="K39" s="95"/>
      <c r="L39" s="95"/>
      <c r="O39" s="121"/>
      <c r="P39" s="127"/>
    </row>
    <row r="40" spans="1:17" ht="21" thickBot="1" x14ac:dyDescent="0.3">
      <c r="A40" s="95">
        <f>IF($B$129=TRUE,2,"")</f>
        <v>2</v>
      </c>
      <c r="B40" s="187" t="s">
        <v>292</v>
      </c>
      <c r="C40" s="97" t="s">
        <v>328</v>
      </c>
      <c r="N40" s="118">
        <f>IF($B$128=TRUE,N107+1,"")</f>
        <v>59</v>
      </c>
      <c r="O40" s="121"/>
      <c r="P40" s="187" t="s">
        <v>285</v>
      </c>
      <c r="Q40" s="97"/>
    </row>
    <row r="41" spans="1:17" ht="21" thickBot="1" x14ac:dyDescent="0.35">
      <c r="A41" s="95"/>
      <c r="B41" s="188">
        <f>IF($B$128=TRUE,B37+1,"")</f>
        <v>9</v>
      </c>
      <c r="C41" s="100"/>
      <c r="D41" s="187" t="s">
        <v>292</v>
      </c>
      <c r="E41" s="97">
        <v>1</v>
      </c>
      <c r="H41" s="102"/>
      <c r="I41" s="103"/>
      <c r="J41" s="102"/>
      <c r="K41" s="102"/>
      <c r="L41" s="102"/>
      <c r="M41" s="102"/>
      <c r="N41" s="102"/>
      <c r="O41" s="114"/>
      <c r="P41" s="256" t="s">
        <v>319</v>
      </c>
      <c r="Q41" s="119"/>
    </row>
    <row r="42" spans="1:17" ht="21" thickBot="1" x14ac:dyDescent="0.3">
      <c r="A42" s="95">
        <f>IF($B$129=TRUE,31,"")</f>
        <v>31</v>
      </c>
      <c r="B42" s="187" t="s">
        <v>293</v>
      </c>
      <c r="C42" s="104" t="s">
        <v>130</v>
      </c>
      <c r="D42" s="105"/>
      <c r="E42" s="106"/>
      <c r="H42" s="102"/>
      <c r="I42" s="103"/>
      <c r="J42" s="102"/>
      <c r="K42" s="102"/>
      <c r="L42" s="102"/>
      <c r="M42" s="102"/>
      <c r="N42" s="102"/>
      <c r="O42" s="114"/>
      <c r="P42" s="127"/>
      <c r="Q42" s="121"/>
    </row>
    <row r="43" spans="1:17" ht="21" thickBot="1" x14ac:dyDescent="0.3">
      <c r="A43" s="95"/>
      <c r="B43" s="189"/>
      <c r="C43" s="95"/>
      <c r="D43" s="107">
        <f>IF($B$128=TRUE,D35+1,"")</f>
        <v>29</v>
      </c>
      <c r="F43" s="108"/>
      <c r="G43" s="109"/>
      <c r="H43" s="187" t="s">
        <v>292</v>
      </c>
      <c r="I43" s="97"/>
      <c r="J43" s="102"/>
      <c r="K43" s="102"/>
      <c r="L43" s="102"/>
      <c r="M43" s="102"/>
      <c r="N43" s="102"/>
      <c r="O43" s="114"/>
      <c r="P43" s="127"/>
      <c r="Q43" s="121"/>
    </row>
    <row r="44" spans="1:17" ht="21" thickBot="1" x14ac:dyDescent="0.3">
      <c r="A44" s="95">
        <f>IF($B$129=TRUE,15,"")</f>
        <v>15</v>
      </c>
      <c r="B44" s="187" t="s">
        <v>294</v>
      </c>
      <c r="C44" s="97" t="s">
        <v>130</v>
      </c>
      <c r="D44" s="111"/>
      <c r="E44" s="112"/>
      <c r="H44" s="102"/>
      <c r="I44" s="106"/>
      <c r="J44" s="102"/>
      <c r="K44" s="102"/>
      <c r="L44" s="102"/>
      <c r="M44" s="102"/>
      <c r="N44" s="102"/>
      <c r="O44" s="124"/>
      <c r="P44" s="127"/>
      <c r="Q44" s="121"/>
    </row>
    <row r="45" spans="1:17" ht="21" thickBot="1" x14ac:dyDescent="0.3">
      <c r="A45" s="95"/>
      <c r="B45" s="188">
        <f>IF($B$128=TRUE,B41+1,"")</f>
        <v>10</v>
      </c>
      <c r="C45" s="100"/>
      <c r="D45" s="187" t="s">
        <v>295</v>
      </c>
      <c r="E45" s="104"/>
      <c r="H45" s="95"/>
      <c r="I45" s="114"/>
      <c r="J45" s="102"/>
      <c r="K45" s="102"/>
      <c r="L45" s="102"/>
      <c r="M45" s="102"/>
      <c r="N45" s="102"/>
      <c r="O45" s="124"/>
      <c r="P45" s="127"/>
      <c r="Q45" s="121"/>
    </row>
    <row r="46" spans="1:17" ht="21" thickBot="1" x14ac:dyDescent="0.3">
      <c r="A46" s="95">
        <f>IF($B$129=TRUE,18,"")</f>
        <v>18</v>
      </c>
      <c r="B46" s="187" t="s">
        <v>295</v>
      </c>
      <c r="C46" s="104" t="s">
        <v>328</v>
      </c>
      <c r="D46" s="115"/>
      <c r="E46" s="115"/>
      <c r="I46" s="114"/>
      <c r="J46" s="102"/>
      <c r="K46" s="102"/>
      <c r="L46" s="102"/>
      <c r="O46" s="121"/>
      <c r="Q46" s="121"/>
    </row>
    <row r="47" spans="1:17" ht="21" thickBot="1" x14ac:dyDescent="0.3">
      <c r="A47" s="95"/>
      <c r="B47" s="190"/>
      <c r="C47" s="95"/>
      <c r="D47" s="111"/>
      <c r="E47" s="111"/>
      <c r="H47" s="118">
        <f>IF($B$128=TRUE,H31+1,"")</f>
        <v>43</v>
      </c>
      <c r="J47" s="123"/>
      <c r="K47" s="110"/>
      <c r="L47" s="187" t="s">
        <v>299</v>
      </c>
      <c r="M47" s="97">
        <v>1</v>
      </c>
      <c r="O47" s="121"/>
      <c r="P47" s="127"/>
      <c r="Q47" s="121"/>
    </row>
    <row r="48" spans="1:17" ht="21" thickBot="1" x14ac:dyDescent="0.3">
      <c r="A48" s="95">
        <f>IF($B$129=TRUE,7,"")</f>
        <v>7</v>
      </c>
      <c r="B48" s="187" t="s">
        <v>296</v>
      </c>
      <c r="C48" s="97"/>
      <c r="D48" s="111"/>
      <c r="E48" s="111"/>
      <c r="I48" s="114"/>
      <c r="J48" s="102"/>
      <c r="K48" s="102"/>
      <c r="L48" s="102"/>
      <c r="M48" s="119"/>
      <c r="O48" s="121"/>
      <c r="P48" s="127"/>
      <c r="Q48" s="121"/>
    </row>
    <row r="49" spans="1:18" ht="21" thickBot="1" x14ac:dyDescent="0.3">
      <c r="A49" s="95"/>
      <c r="B49" s="188">
        <f>IF($B$128=TRUE,B45+1,"")</f>
        <v>11</v>
      </c>
      <c r="C49" s="100"/>
      <c r="D49" s="187" t="s">
        <v>297</v>
      </c>
      <c r="E49" s="120"/>
      <c r="I49" s="121"/>
      <c r="M49" s="121"/>
      <c r="N49" s="102"/>
      <c r="O49" s="121"/>
      <c r="P49" s="118">
        <f>IF($B$128=TRUE,R86+1,"")</f>
        <v>62</v>
      </c>
      <c r="Q49" s="121"/>
      <c r="R49" s="187" t="s">
        <v>280</v>
      </c>
    </row>
    <row r="50" spans="1:18" ht="21" thickBot="1" x14ac:dyDescent="0.35">
      <c r="A50" s="95">
        <f>IF($B$129=TRUE,26,"")</f>
        <v>26</v>
      </c>
      <c r="B50" s="187" t="s">
        <v>297</v>
      </c>
      <c r="C50" s="104">
        <v>1</v>
      </c>
      <c r="D50" s="105"/>
      <c r="E50" s="106"/>
      <c r="H50" s="102"/>
      <c r="I50" s="114"/>
      <c r="J50" s="102"/>
      <c r="K50" s="102"/>
      <c r="L50" s="102"/>
      <c r="M50" s="114"/>
      <c r="N50" s="102"/>
      <c r="O50" s="121"/>
      <c r="P50" s="127"/>
      <c r="Q50" s="121"/>
      <c r="R50" s="256" t="s">
        <v>317</v>
      </c>
    </row>
    <row r="51" spans="1:18" ht="21" thickBot="1" x14ac:dyDescent="0.3">
      <c r="A51" s="95"/>
      <c r="B51" s="189"/>
      <c r="C51" s="95"/>
      <c r="D51" s="118">
        <f>IF($B$128=TRUE,D43+1,"")</f>
        <v>30</v>
      </c>
      <c r="F51" s="108"/>
      <c r="G51" s="109"/>
      <c r="H51" s="187" t="s">
        <v>299</v>
      </c>
      <c r="I51" s="104">
        <v>1</v>
      </c>
      <c r="J51" s="102"/>
      <c r="K51" s="102"/>
      <c r="L51" s="102"/>
      <c r="M51" s="114"/>
      <c r="N51" s="102"/>
      <c r="O51" s="121"/>
      <c r="P51" s="127"/>
      <c r="Q51" s="121"/>
    </row>
    <row r="52" spans="1:18" ht="21" thickBot="1" x14ac:dyDescent="0.3">
      <c r="A52" s="95">
        <f>IF($B$129=TRUE,10,"")</f>
        <v>10</v>
      </c>
      <c r="B52" s="187" t="s">
        <v>298</v>
      </c>
      <c r="C52" s="97"/>
      <c r="D52" s="111"/>
      <c r="E52" s="112"/>
      <c r="H52" s="102"/>
      <c r="I52" s="103"/>
      <c r="J52" s="102"/>
      <c r="K52" s="102"/>
      <c r="L52" s="102"/>
      <c r="M52" s="114"/>
      <c r="N52" s="102"/>
      <c r="O52" s="121"/>
      <c r="P52" s="127"/>
      <c r="Q52" s="121"/>
    </row>
    <row r="53" spans="1:18" ht="21" thickBot="1" x14ac:dyDescent="0.3">
      <c r="A53" s="95"/>
      <c r="B53" s="188">
        <f>IF($B$128=TRUE,B49+1,"")</f>
        <v>12</v>
      </c>
      <c r="C53" s="100"/>
      <c r="D53" s="187" t="s">
        <v>299</v>
      </c>
      <c r="E53" s="104">
        <v>1</v>
      </c>
      <c r="H53" s="102"/>
      <c r="I53" s="103"/>
      <c r="M53" s="114"/>
      <c r="N53" s="102"/>
      <c r="O53" s="121"/>
      <c r="P53" s="127"/>
      <c r="Q53" s="121"/>
    </row>
    <row r="54" spans="1:18" ht="21" thickBot="1" x14ac:dyDescent="0.3">
      <c r="A54" s="95">
        <f>IF($B$129=TRUE,23,"")</f>
        <v>23</v>
      </c>
      <c r="B54" s="187" t="s">
        <v>299</v>
      </c>
      <c r="C54" s="104">
        <v>1</v>
      </c>
      <c r="D54" s="115"/>
      <c r="E54" s="115"/>
      <c r="H54" s="118"/>
      <c r="I54" s="103"/>
      <c r="M54" s="114"/>
      <c r="N54" s="102"/>
      <c r="O54" s="121"/>
      <c r="P54" s="127"/>
      <c r="Q54" s="121"/>
    </row>
    <row r="55" spans="1:18" ht="21" thickBot="1" x14ac:dyDescent="0.3">
      <c r="A55" s="95"/>
      <c r="B55" s="190"/>
      <c r="C55" s="95"/>
      <c r="D55" s="111"/>
      <c r="E55" s="111"/>
      <c r="H55" s="118"/>
      <c r="I55" s="103"/>
      <c r="J55" s="118">
        <f>IF($B$128=TRUE,J23+1,"")</f>
        <v>54</v>
      </c>
      <c r="K55" s="118"/>
      <c r="L55" s="118"/>
      <c r="M55" s="114">
        <v>38</v>
      </c>
      <c r="N55" s="187" t="s">
        <v>299</v>
      </c>
      <c r="O55" s="132">
        <v>0</v>
      </c>
      <c r="P55" s="127"/>
      <c r="Q55" s="121"/>
    </row>
    <row r="56" spans="1:18" ht="21" thickBot="1" x14ac:dyDescent="0.3">
      <c r="A56" s="95">
        <f>IF($B$129=TRUE,3,"")</f>
        <v>3</v>
      </c>
      <c r="B56" s="187" t="s">
        <v>300</v>
      </c>
      <c r="C56" s="97">
        <v>1</v>
      </c>
      <c r="D56" s="111"/>
      <c r="E56" s="111"/>
      <c r="H56" s="118"/>
      <c r="I56" s="103"/>
      <c r="M56" s="124"/>
      <c r="P56" s="127"/>
      <c r="Q56" s="121"/>
    </row>
    <row r="57" spans="1:18" ht="21" thickBot="1" x14ac:dyDescent="0.3">
      <c r="A57" s="95"/>
      <c r="B57" s="188">
        <f>IF($B$128=TRUE,B53+1,"")</f>
        <v>13</v>
      </c>
      <c r="C57" s="100"/>
      <c r="D57" s="187" t="s">
        <v>300</v>
      </c>
      <c r="E57" s="97"/>
      <c r="H57" s="102"/>
      <c r="I57" s="103"/>
      <c r="M57" s="121"/>
      <c r="N57" s="126"/>
      <c r="O57" s="126"/>
      <c r="P57" s="127"/>
      <c r="Q57" s="121"/>
    </row>
    <row r="58" spans="1:18" ht="21" thickBot="1" x14ac:dyDescent="0.3">
      <c r="A58" s="95">
        <f>IF($B$129=TRUE,30,"")</f>
        <v>30</v>
      </c>
      <c r="B58" s="187" t="s">
        <v>301</v>
      </c>
      <c r="C58" s="104"/>
      <c r="D58" s="105"/>
      <c r="E58" s="114"/>
      <c r="H58" s="102"/>
      <c r="I58" s="103"/>
      <c r="J58" s="95"/>
      <c r="K58" s="95"/>
      <c r="L58" s="95"/>
      <c r="M58" s="114"/>
      <c r="N58" s="105"/>
      <c r="O58" s="133" t="s">
        <v>147</v>
      </c>
      <c r="P58" s="187" t="s">
        <v>280</v>
      </c>
      <c r="Q58" s="104">
        <v>1</v>
      </c>
    </row>
    <row r="59" spans="1:18" ht="21" thickBot="1" x14ac:dyDescent="0.3">
      <c r="A59" s="95"/>
      <c r="B59" s="189"/>
      <c r="C59" s="95"/>
      <c r="D59" s="118">
        <f>IF($B$128=TRUE,D51+1,"")</f>
        <v>31</v>
      </c>
      <c r="F59" s="108"/>
      <c r="G59" s="109"/>
      <c r="H59" s="187" t="s">
        <v>302</v>
      </c>
      <c r="I59" s="97"/>
      <c r="J59" s="95"/>
      <c r="K59" s="95"/>
      <c r="L59" s="95"/>
      <c r="M59" s="124"/>
      <c r="N59" s="105"/>
      <c r="O59" s="131"/>
      <c r="P59" s="127"/>
    </row>
    <row r="60" spans="1:18" ht="21" thickBot="1" x14ac:dyDescent="0.3">
      <c r="A60" s="95">
        <f>IF($B$129=TRUE,14,"")</f>
        <v>14</v>
      </c>
      <c r="B60" s="187" t="s">
        <v>302</v>
      </c>
      <c r="C60" s="97">
        <v>1</v>
      </c>
      <c r="D60" s="105"/>
      <c r="E60" s="114"/>
      <c r="H60" s="102"/>
      <c r="I60" s="125"/>
      <c r="J60" s="95"/>
      <c r="K60" s="95"/>
      <c r="L60" s="95"/>
      <c r="M60" s="124"/>
      <c r="N60" s="105"/>
      <c r="O60" s="131"/>
    </row>
    <row r="61" spans="1:18" ht="21" thickBot="1" x14ac:dyDescent="0.3">
      <c r="A61" s="95"/>
      <c r="B61" s="188">
        <f>IF($B$128=TRUE,B57+1,"")</f>
        <v>14</v>
      </c>
      <c r="C61" s="100"/>
      <c r="D61" s="187" t="s">
        <v>302</v>
      </c>
      <c r="E61" s="104">
        <v>1</v>
      </c>
      <c r="I61" s="121"/>
      <c r="M61" s="121"/>
      <c r="N61" s="118"/>
      <c r="O61" s="131"/>
    </row>
    <row r="62" spans="1:18" ht="21" thickBot="1" x14ac:dyDescent="0.3">
      <c r="A62" s="95">
        <f>IF($B$129=TRUE,19,"")</f>
        <v>19</v>
      </c>
      <c r="B62" s="187" t="s">
        <v>303</v>
      </c>
      <c r="C62" s="104"/>
      <c r="D62" s="115"/>
      <c r="E62" s="115"/>
      <c r="H62" s="118"/>
      <c r="I62" s="121"/>
      <c r="J62" s="127"/>
      <c r="K62" s="127"/>
      <c r="L62" s="127"/>
      <c r="M62" s="112"/>
      <c r="N62" s="118"/>
      <c r="O62" s="131"/>
      <c r="P62" s="127"/>
    </row>
    <row r="63" spans="1:18" ht="21" thickBot="1" x14ac:dyDescent="0.3">
      <c r="A63" s="95"/>
      <c r="B63" s="189"/>
      <c r="C63" s="95"/>
      <c r="D63" s="111"/>
      <c r="E63" s="111"/>
      <c r="H63" s="118">
        <f>IF($B$128=TRUE,H47+1,"")</f>
        <v>44</v>
      </c>
      <c r="J63" s="146"/>
      <c r="K63" s="128"/>
      <c r="L63" s="187" t="s">
        <v>306</v>
      </c>
      <c r="M63" s="104"/>
      <c r="N63" s="126"/>
      <c r="O63" s="135"/>
      <c r="P63" s="127"/>
    </row>
    <row r="64" spans="1:18" ht="21" thickBot="1" x14ac:dyDescent="0.3">
      <c r="A64" s="95">
        <f>IF($B$129=TRUE,6,"")</f>
        <v>6</v>
      </c>
      <c r="B64" s="187" t="s">
        <v>318</v>
      </c>
      <c r="C64" s="97" t="s">
        <v>130</v>
      </c>
      <c r="D64" s="111"/>
      <c r="E64" s="111"/>
      <c r="H64" s="118"/>
      <c r="I64" s="114"/>
      <c r="J64" s="95"/>
      <c r="K64" s="95"/>
      <c r="L64" s="95"/>
      <c r="M64" s="95"/>
      <c r="N64" s="126"/>
      <c r="O64" s="135"/>
      <c r="P64" s="127"/>
    </row>
    <row r="65" spans="1:19" ht="21" thickBot="1" x14ac:dyDescent="0.3">
      <c r="A65" s="95"/>
      <c r="B65" s="188">
        <f>IF($B$128=TRUE,B61+1,"")</f>
        <v>15</v>
      </c>
      <c r="C65" s="100"/>
      <c r="D65" s="187" t="s">
        <v>304</v>
      </c>
      <c r="E65" s="97"/>
      <c r="H65" s="102"/>
      <c r="I65" s="114"/>
      <c r="J65" s="95"/>
      <c r="K65" s="95"/>
      <c r="L65" s="95"/>
      <c r="M65" s="126"/>
      <c r="N65" s="131"/>
      <c r="O65" s="127"/>
    </row>
    <row r="66" spans="1:19" ht="21" thickBot="1" x14ac:dyDescent="0.3">
      <c r="A66" s="95">
        <f>IF($B$129=TRUE,27,"")</f>
        <v>27</v>
      </c>
      <c r="B66" s="187" t="s">
        <v>304</v>
      </c>
      <c r="C66" s="104" t="s">
        <v>328</v>
      </c>
      <c r="D66" s="105"/>
      <c r="E66" s="114"/>
      <c r="H66" s="102"/>
      <c r="I66" s="114"/>
      <c r="J66" s="95"/>
      <c r="K66" s="95"/>
      <c r="L66" s="126"/>
      <c r="M66" s="131"/>
      <c r="N66" s="127"/>
    </row>
    <row r="67" spans="1:19" ht="21" thickBot="1" x14ac:dyDescent="0.3">
      <c r="A67" s="95"/>
      <c r="B67" s="189"/>
      <c r="C67" s="95"/>
      <c r="D67" s="118">
        <f>IF($B$128=TRUE,D59+1,"")</f>
        <v>32</v>
      </c>
      <c r="F67" s="108"/>
      <c r="G67" s="109"/>
      <c r="H67" s="187" t="s">
        <v>306</v>
      </c>
      <c r="I67" s="104">
        <v>1</v>
      </c>
      <c r="J67" s="95"/>
      <c r="K67" s="95"/>
      <c r="L67" s="126"/>
      <c r="M67" s="131"/>
      <c r="N67" s="127"/>
    </row>
    <row r="68" spans="1:19" ht="21" thickBot="1" x14ac:dyDescent="0.3">
      <c r="A68" s="95">
        <f>IF($B$129=TRUE,11,"")</f>
        <v>11</v>
      </c>
      <c r="B68" s="187" t="s">
        <v>305</v>
      </c>
      <c r="C68" s="97"/>
      <c r="D68" s="105"/>
      <c r="E68" s="114"/>
      <c r="H68" s="102"/>
      <c r="I68" s="103"/>
      <c r="K68" s="95"/>
      <c r="L68" s="126"/>
      <c r="M68" s="131"/>
      <c r="N68" s="127"/>
    </row>
    <row r="69" spans="1:19" ht="21" thickBot="1" x14ac:dyDescent="0.3">
      <c r="A69" s="95"/>
      <c r="B69" s="188">
        <f>IF($B$128=TRUE,B65+1,"")</f>
        <v>16</v>
      </c>
      <c r="C69" s="100"/>
      <c r="D69" s="187" t="s">
        <v>306</v>
      </c>
      <c r="E69" s="104">
        <v>1</v>
      </c>
      <c r="H69" s="102"/>
      <c r="I69" s="103"/>
      <c r="N69" s="127"/>
    </row>
    <row r="70" spans="1:19" ht="21" thickBot="1" x14ac:dyDescent="0.3">
      <c r="A70" s="95">
        <f>IF($B$129=TRUE,22,"")</f>
        <v>22</v>
      </c>
      <c r="B70" s="187" t="s">
        <v>306</v>
      </c>
      <c r="C70" s="104">
        <v>1</v>
      </c>
      <c r="D70" s="127"/>
      <c r="E70" s="113"/>
      <c r="G70" s="95"/>
      <c r="H70" s="113"/>
      <c r="K70" s="95"/>
      <c r="L70" s="134"/>
      <c r="M70" s="127"/>
    </row>
    <row r="71" spans="1:19" ht="15.75" x14ac:dyDescent="0.25">
      <c r="A71" s="95"/>
      <c r="B71" s="117"/>
      <c r="C71" s="111"/>
      <c r="D71" s="105"/>
      <c r="E71" s="113"/>
      <c r="F71" s="95"/>
      <c r="G71" s="113"/>
      <c r="J71" s="95"/>
      <c r="K71" s="134"/>
      <c r="L71" s="127"/>
    </row>
    <row r="72" spans="1:19" ht="18" x14ac:dyDescent="0.25">
      <c r="A72" s="95"/>
      <c r="B72" s="117"/>
      <c r="C72" s="111"/>
      <c r="D72" s="105"/>
      <c r="E72" s="113"/>
      <c r="F72" s="94" t="s">
        <v>148</v>
      </c>
      <c r="G72" s="113"/>
      <c r="J72" s="95"/>
      <c r="K72" s="134"/>
      <c r="L72" s="127"/>
    </row>
    <row r="73" spans="1:19" ht="30" x14ac:dyDescent="0.4">
      <c r="A73" s="90" t="s">
        <v>182</v>
      </c>
      <c r="B73" s="90"/>
      <c r="C73" s="90"/>
      <c r="D73" s="95"/>
      <c r="I73" s="136" t="s">
        <v>146</v>
      </c>
      <c r="M73" s="95"/>
      <c r="N73" s="95"/>
    </row>
    <row r="74" spans="1:19" ht="21" thickBot="1" x14ac:dyDescent="0.3">
      <c r="E74" s="98" t="s">
        <v>149</v>
      </c>
      <c r="F74" s="187" t="s">
        <v>295</v>
      </c>
      <c r="G74" s="97"/>
      <c r="O74" s="95"/>
      <c r="P74" s="95"/>
    </row>
    <row r="75" spans="1:19" ht="21" thickBot="1" x14ac:dyDescent="0.35">
      <c r="D75" s="256" t="s">
        <v>327</v>
      </c>
      <c r="F75" s="256" t="s">
        <v>326</v>
      </c>
      <c r="G75" s="137"/>
      <c r="H75" s="187" t="s">
        <v>281</v>
      </c>
      <c r="I75" s="97"/>
      <c r="J75" s="95"/>
      <c r="K75" s="95"/>
      <c r="L75" s="95"/>
      <c r="M75" s="138" t="s">
        <v>150</v>
      </c>
      <c r="N75" s="187" t="s">
        <v>306</v>
      </c>
      <c r="O75" s="97"/>
      <c r="P75" s="127"/>
    </row>
    <row r="76" spans="1:19" ht="21" thickBot="1" x14ac:dyDescent="0.35">
      <c r="C76" s="133" t="s">
        <v>151</v>
      </c>
      <c r="D76" s="187" t="s">
        <v>278</v>
      </c>
      <c r="E76" s="97"/>
      <c r="F76" s="99">
        <f>IF($B$128=TRUE,D67+1,"")</f>
        <v>33</v>
      </c>
      <c r="G76" s="121"/>
      <c r="H76" s="256" t="s">
        <v>325</v>
      </c>
      <c r="I76" s="106"/>
      <c r="J76" s="95"/>
      <c r="K76" s="95"/>
      <c r="L76" s="95"/>
      <c r="M76" s="113"/>
      <c r="N76" s="256" t="s">
        <v>322</v>
      </c>
      <c r="O76" s="139"/>
    </row>
    <row r="77" spans="1:19" ht="21" thickBot="1" x14ac:dyDescent="0.3">
      <c r="C77" s="113"/>
      <c r="D77" s="99">
        <v>17</v>
      </c>
      <c r="E77" s="100"/>
      <c r="F77" s="187" t="s">
        <v>281</v>
      </c>
      <c r="G77" s="104"/>
      <c r="H77" s="105"/>
      <c r="I77" s="114"/>
      <c r="J77" s="105"/>
      <c r="K77" s="95"/>
      <c r="L77" s="95"/>
      <c r="M77" s="113"/>
      <c r="N77" s="95"/>
      <c r="O77" s="139"/>
      <c r="Q77" s="98" t="s">
        <v>152</v>
      </c>
      <c r="R77" s="187" t="s">
        <v>299</v>
      </c>
      <c r="S77" s="97"/>
    </row>
    <row r="78" spans="1:19" ht="21" thickBot="1" x14ac:dyDescent="0.35">
      <c r="C78" s="133" t="s">
        <v>153</v>
      </c>
      <c r="D78" s="187" t="s">
        <v>281</v>
      </c>
      <c r="E78" s="104"/>
      <c r="H78" s="118">
        <f>IF($B$128=TRUE,H63+1,"")</f>
        <v>45</v>
      </c>
      <c r="I78" s="121"/>
      <c r="J78" s="187" t="s">
        <v>284</v>
      </c>
      <c r="K78" s="97"/>
      <c r="L78" s="95"/>
      <c r="M78" s="113"/>
      <c r="N78" s="95"/>
      <c r="O78" s="139"/>
      <c r="P78" s="95"/>
      <c r="R78" s="256" t="s">
        <v>320</v>
      </c>
      <c r="S78" s="140"/>
    </row>
    <row r="79" spans="1:19" ht="18.75" x14ac:dyDescent="0.3">
      <c r="C79" s="113"/>
      <c r="D79" s="98"/>
      <c r="H79" s="118"/>
      <c r="I79" s="121"/>
      <c r="J79" s="256" t="s">
        <v>324</v>
      </c>
      <c r="K79" s="141"/>
      <c r="L79" s="95"/>
      <c r="M79" s="113"/>
      <c r="N79" s="95"/>
      <c r="O79" s="139"/>
      <c r="P79" s="95"/>
      <c r="R79" s="95"/>
      <c r="S79" s="139"/>
    </row>
    <row r="80" spans="1:19" ht="21" thickBot="1" x14ac:dyDescent="0.3">
      <c r="C80" s="113"/>
      <c r="D80" s="113"/>
      <c r="E80" s="113" t="s">
        <v>154</v>
      </c>
      <c r="F80" s="187" t="s">
        <v>297</v>
      </c>
      <c r="G80" s="97"/>
      <c r="H80" s="105"/>
      <c r="I80" s="114"/>
      <c r="J80" s="105"/>
      <c r="K80" s="125"/>
      <c r="L80" s="95"/>
      <c r="M80" s="113"/>
      <c r="O80" s="139"/>
      <c r="P80" s="95"/>
      <c r="R80" s="95"/>
      <c r="S80" s="139"/>
    </row>
    <row r="81" spans="3:20" ht="21" thickBot="1" x14ac:dyDescent="0.35">
      <c r="C81" s="133"/>
      <c r="D81" s="256" t="s">
        <v>327</v>
      </c>
      <c r="E81" s="133"/>
      <c r="F81" s="256" t="s">
        <v>326</v>
      </c>
      <c r="G81" s="137"/>
      <c r="H81" s="187" t="s">
        <v>284</v>
      </c>
      <c r="I81" s="104"/>
      <c r="J81" s="118">
        <f>IF($B$128=TRUE,H117+1,"")</f>
        <v>49</v>
      </c>
      <c r="K81" s="114"/>
      <c r="L81" s="187" t="s">
        <v>280</v>
      </c>
      <c r="M81" s="97"/>
      <c r="N81" s="118">
        <f>IF($B$128=TRUE,L114+1,"")</f>
        <v>57</v>
      </c>
      <c r="O81" s="139"/>
      <c r="P81" s="187" t="s">
        <v>280</v>
      </c>
      <c r="Q81" s="97"/>
      <c r="R81" s="95"/>
      <c r="S81" s="139"/>
    </row>
    <row r="82" spans="3:20" ht="21" thickBot="1" x14ac:dyDescent="0.3">
      <c r="C82" s="133" t="s">
        <v>155</v>
      </c>
      <c r="D82" s="187" t="s">
        <v>283</v>
      </c>
      <c r="E82" s="97"/>
      <c r="F82" s="99">
        <f>IF($B$128=TRUE,F76+1,"")</f>
        <v>34</v>
      </c>
      <c r="G82" s="121"/>
      <c r="H82" s="143"/>
      <c r="I82" s="111"/>
      <c r="J82" s="118"/>
      <c r="K82" s="114"/>
      <c r="L82" s="127"/>
      <c r="M82" s="141"/>
      <c r="N82" s="118"/>
      <c r="O82" s="139"/>
      <c r="P82" s="144"/>
      <c r="Q82" s="119"/>
      <c r="S82" s="139"/>
    </row>
    <row r="83" spans="3:20" ht="21" thickBot="1" x14ac:dyDescent="0.3">
      <c r="C83" s="113"/>
      <c r="D83" s="99">
        <f>IF($B$128=TRUE,D77+1,"")</f>
        <v>18</v>
      </c>
      <c r="E83" s="100"/>
      <c r="F83" s="187" t="s">
        <v>284</v>
      </c>
      <c r="G83" s="104"/>
      <c r="H83" s="95"/>
      <c r="I83" s="113"/>
      <c r="J83" s="105"/>
      <c r="K83" s="114"/>
      <c r="L83" s="95"/>
      <c r="M83" s="124"/>
      <c r="N83" s="95"/>
      <c r="O83" s="139"/>
      <c r="P83" s="127"/>
      <c r="Q83" s="121"/>
      <c r="S83" s="139"/>
    </row>
    <row r="84" spans="3:20" ht="21" thickBot="1" x14ac:dyDescent="0.3">
      <c r="C84" s="133" t="s">
        <v>156</v>
      </c>
      <c r="D84" s="187" t="s">
        <v>284</v>
      </c>
      <c r="E84" s="104"/>
      <c r="H84" s="95"/>
      <c r="I84" s="133" t="s">
        <v>157</v>
      </c>
      <c r="J84" s="187" t="s">
        <v>280</v>
      </c>
      <c r="K84" s="104"/>
      <c r="L84" s="95"/>
      <c r="M84" s="124"/>
      <c r="N84" s="95"/>
      <c r="O84" s="139"/>
      <c r="P84" s="127"/>
      <c r="Q84" s="121"/>
      <c r="R84" s="118"/>
      <c r="S84" s="139"/>
    </row>
    <row r="85" spans="3:20" x14ac:dyDescent="0.25">
      <c r="C85" s="133"/>
      <c r="D85" s="113"/>
      <c r="E85" s="113"/>
      <c r="H85" s="95"/>
      <c r="L85" s="95"/>
      <c r="M85" s="124"/>
      <c r="N85" s="95"/>
      <c r="O85" s="139"/>
      <c r="P85" s="127"/>
      <c r="Q85" s="121"/>
      <c r="R85" s="95"/>
      <c r="S85" s="139"/>
    </row>
    <row r="86" spans="3:20" x14ac:dyDescent="0.25">
      <c r="C86" s="133"/>
      <c r="D86" s="113"/>
      <c r="E86" s="113"/>
      <c r="H86" s="95"/>
      <c r="I86" s="113"/>
      <c r="J86" s="95"/>
      <c r="K86" s="95"/>
      <c r="L86" s="95"/>
      <c r="M86" s="124"/>
      <c r="N86" s="95"/>
      <c r="O86" s="139"/>
      <c r="P86" s="127"/>
      <c r="Q86" s="121"/>
      <c r="R86" s="118">
        <f>IF($B$128=TRUE,P95+1,"")</f>
        <v>61</v>
      </c>
      <c r="S86" s="139"/>
    </row>
    <row r="87" spans="3:20" ht="21" thickBot="1" x14ac:dyDescent="0.3">
      <c r="C87" s="133"/>
      <c r="D87" s="98"/>
      <c r="E87" s="98" t="s">
        <v>158</v>
      </c>
      <c r="F87" s="187" t="s">
        <v>300</v>
      </c>
      <c r="G87" s="97"/>
      <c r="H87" s="95"/>
      <c r="I87" s="113"/>
      <c r="J87" s="95"/>
      <c r="K87" s="95"/>
      <c r="L87" s="95"/>
      <c r="M87" s="124"/>
      <c r="N87" s="95"/>
      <c r="O87" s="139"/>
      <c r="P87" s="127"/>
      <c r="Q87" s="121"/>
      <c r="R87" s="95"/>
      <c r="S87" s="139"/>
    </row>
    <row r="88" spans="3:20" ht="21" thickBot="1" x14ac:dyDescent="0.3">
      <c r="C88" s="133"/>
      <c r="D88" s="98"/>
      <c r="G88" s="137"/>
      <c r="H88" s="187" t="s">
        <v>300</v>
      </c>
      <c r="I88" s="97"/>
      <c r="J88" s="95"/>
      <c r="K88" s="95"/>
      <c r="L88" s="118">
        <f>IF($B$128=TRUE,J55+1,"")</f>
        <v>55</v>
      </c>
      <c r="M88" s="124"/>
      <c r="N88" s="187" t="s">
        <v>280</v>
      </c>
      <c r="O88" s="104"/>
      <c r="P88" s="127"/>
      <c r="Q88" s="121"/>
      <c r="R88" s="95"/>
      <c r="S88" s="139"/>
      <c r="T88" s="187" t="s">
        <v>280</v>
      </c>
    </row>
    <row r="89" spans="3:20" ht="19.5" thickBot="1" x14ac:dyDescent="0.35">
      <c r="C89" s="133" t="s">
        <v>159</v>
      </c>
      <c r="D89" s="101" t="s">
        <v>130</v>
      </c>
      <c r="E89" s="97"/>
      <c r="F89" s="99">
        <f>IF($B$128=TRUE,F82+1,"")</f>
        <v>35</v>
      </c>
      <c r="G89" s="121"/>
      <c r="H89" s="256" t="s">
        <v>325</v>
      </c>
      <c r="I89" s="106"/>
      <c r="J89" s="95"/>
      <c r="K89" s="95"/>
      <c r="L89" s="95"/>
      <c r="M89" s="124"/>
      <c r="P89" s="127"/>
      <c r="Q89" s="121"/>
      <c r="R89" s="95"/>
      <c r="S89" s="139"/>
    </row>
    <row r="90" spans="3:20" ht="21" thickBot="1" x14ac:dyDescent="0.3">
      <c r="C90" s="133"/>
      <c r="D90" s="99">
        <f>IF($B$128=TRUE,D83+1,"")</f>
        <v>19</v>
      </c>
      <c r="E90" s="100"/>
      <c r="F90" s="187" t="s">
        <v>287</v>
      </c>
      <c r="G90" s="104"/>
      <c r="H90" s="105"/>
      <c r="I90" s="125"/>
      <c r="J90" s="95"/>
      <c r="K90" s="95"/>
      <c r="L90" s="95"/>
      <c r="M90" s="124"/>
      <c r="P90" s="127"/>
      <c r="Q90" s="121"/>
      <c r="S90" s="121"/>
    </row>
    <row r="91" spans="3:20" ht="21" thickBot="1" x14ac:dyDescent="0.35">
      <c r="C91" s="133" t="s">
        <v>160</v>
      </c>
      <c r="D91" s="187" t="s">
        <v>287</v>
      </c>
      <c r="E91" s="104"/>
      <c r="F91" s="256" t="s">
        <v>326</v>
      </c>
      <c r="H91" s="118">
        <f>IF($B$128=TRUE,H78+1,"")</f>
        <v>46</v>
      </c>
      <c r="I91" s="114"/>
      <c r="J91" s="187" t="s">
        <v>304</v>
      </c>
      <c r="K91" s="97"/>
      <c r="L91" s="95"/>
      <c r="M91" s="124"/>
      <c r="P91" s="127"/>
      <c r="Q91" s="121"/>
      <c r="S91" s="121"/>
    </row>
    <row r="92" spans="3:20" x14ac:dyDescent="0.25">
      <c r="C92" s="133"/>
      <c r="D92" s="98"/>
      <c r="H92" s="105"/>
      <c r="I92" s="114"/>
      <c r="J92" s="105"/>
      <c r="K92" s="106"/>
      <c r="L92" s="95"/>
      <c r="M92" s="124"/>
      <c r="P92" s="127"/>
      <c r="Q92" s="121"/>
      <c r="S92" s="121"/>
    </row>
    <row r="93" spans="3:20" ht="21" thickBot="1" x14ac:dyDescent="0.3">
      <c r="C93" s="133"/>
      <c r="D93" s="113"/>
      <c r="E93" s="113" t="s">
        <v>161</v>
      </c>
      <c r="F93" s="187" t="s">
        <v>304</v>
      </c>
      <c r="G93" s="97"/>
      <c r="H93" s="105"/>
      <c r="I93" s="114"/>
      <c r="J93" s="105"/>
      <c r="K93" s="125"/>
      <c r="L93" s="95"/>
      <c r="M93" s="124"/>
      <c r="P93" s="127"/>
      <c r="Q93" s="121"/>
      <c r="S93" s="121"/>
    </row>
    <row r="94" spans="3:20" ht="21" thickBot="1" x14ac:dyDescent="0.3">
      <c r="C94" s="133"/>
      <c r="D94" s="133"/>
      <c r="E94" s="133"/>
      <c r="G94" s="137"/>
      <c r="H94" s="187" t="s">
        <v>304</v>
      </c>
      <c r="I94" s="104"/>
      <c r="J94" s="118">
        <f>IF($B$128=TRUE,J81+1,"")</f>
        <v>50</v>
      </c>
      <c r="K94" s="114"/>
      <c r="L94" s="187" t="s">
        <v>304</v>
      </c>
      <c r="M94" s="104"/>
      <c r="P94" s="127"/>
      <c r="Q94" s="121"/>
      <c r="S94" s="121"/>
    </row>
    <row r="95" spans="3:20" ht="21" thickBot="1" x14ac:dyDescent="0.35">
      <c r="C95" s="133" t="s">
        <v>162</v>
      </c>
      <c r="D95" s="187" t="s">
        <v>288</v>
      </c>
      <c r="E95" s="97"/>
      <c r="F95" s="99">
        <f>IF($B$128=TRUE,F89+1,"")</f>
        <v>36</v>
      </c>
      <c r="G95" s="121"/>
      <c r="H95" s="95"/>
      <c r="I95" s="113"/>
      <c r="J95" s="105"/>
      <c r="K95" s="114"/>
      <c r="L95" s="256" t="s">
        <v>323</v>
      </c>
      <c r="P95" s="118">
        <f>IF($B$128=TRUE,N40+1,"")</f>
        <v>60</v>
      </c>
      <c r="Q95" s="121"/>
      <c r="R95" s="187" t="s">
        <v>280</v>
      </c>
      <c r="S95" s="104"/>
    </row>
    <row r="96" spans="3:20" ht="21" thickBot="1" x14ac:dyDescent="0.3">
      <c r="C96" s="133"/>
      <c r="D96" s="99">
        <f>IF($B$128=TRUE,D90+1,"")</f>
        <v>20</v>
      </c>
      <c r="E96" s="100"/>
      <c r="F96" s="187" t="s">
        <v>288</v>
      </c>
      <c r="G96" s="104"/>
      <c r="H96" s="95"/>
      <c r="I96" s="113"/>
      <c r="J96" s="105"/>
      <c r="K96" s="114"/>
      <c r="P96" s="127"/>
      <c r="Q96" s="121"/>
    </row>
    <row r="97" spans="2:17" ht="21" thickBot="1" x14ac:dyDescent="0.35">
      <c r="C97" s="133" t="s">
        <v>163</v>
      </c>
      <c r="D97" s="187" t="s">
        <v>290</v>
      </c>
      <c r="E97" s="104"/>
      <c r="F97" s="256" t="s">
        <v>326</v>
      </c>
      <c r="H97" s="95"/>
      <c r="I97" s="133" t="s">
        <v>164</v>
      </c>
      <c r="J97" s="187" t="s">
        <v>291</v>
      </c>
      <c r="K97" s="104"/>
      <c r="L97" s="95"/>
      <c r="M97" s="113"/>
      <c r="P97" s="127"/>
      <c r="Q97" s="121"/>
    </row>
    <row r="98" spans="2:17" ht="18.75" x14ac:dyDescent="0.3">
      <c r="C98" s="113"/>
      <c r="D98" s="256" t="s">
        <v>327</v>
      </c>
      <c r="E98" s="113"/>
      <c r="H98" s="95"/>
      <c r="J98" s="256" t="s">
        <v>324</v>
      </c>
      <c r="L98" s="95"/>
      <c r="M98" s="113"/>
      <c r="P98" s="127"/>
      <c r="Q98" s="121"/>
    </row>
    <row r="99" spans="2:17" x14ac:dyDescent="0.25">
      <c r="C99" s="113"/>
      <c r="D99" s="113"/>
      <c r="E99" s="113"/>
      <c r="F99" s="95"/>
      <c r="G99" s="113"/>
      <c r="H99" s="95"/>
      <c r="I99" s="95"/>
      <c r="J99" s="95"/>
      <c r="K99" s="113"/>
      <c r="N99" s="95"/>
      <c r="O99" s="95"/>
      <c r="P99" s="127"/>
      <c r="Q99" s="121"/>
    </row>
    <row r="100" spans="2:17" ht="21" thickBot="1" x14ac:dyDescent="0.3">
      <c r="E100" s="98" t="s">
        <v>165</v>
      </c>
      <c r="F100" s="187" t="s">
        <v>279</v>
      </c>
      <c r="G100" s="97"/>
      <c r="O100" s="95"/>
      <c r="P100" s="127"/>
      <c r="Q100" s="121"/>
    </row>
    <row r="101" spans="2:17" ht="21" thickBot="1" x14ac:dyDescent="0.3">
      <c r="G101" s="137"/>
      <c r="H101" s="187" t="s">
        <v>279</v>
      </c>
      <c r="I101" s="97"/>
      <c r="J101" s="95"/>
      <c r="K101" s="95"/>
      <c r="L101" s="95"/>
      <c r="M101" s="138" t="s">
        <v>166</v>
      </c>
      <c r="N101" s="187" t="s">
        <v>286</v>
      </c>
      <c r="O101" s="97"/>
      <c r="P101" s="127"/>
      <c r="Q101" s="121"/>
    </row>
    <row r="102" spans="2:17" ht="21" thickBot="1" x14ac:dyDescent="0.35">
      <c r="B102" s="256"/>
      <c r="C102" s="133" t="s">
        <v>167</v>
      </c>
      <c r="D102" s="187"/>
      <c r="E102" s="97" t="s">
        <v>130</v>
      </c>
      <c r="F102" s="99">
        <f>IF($B$128=TRUE,F95+1,"")</f>
        <v>37</v>
      </c>
      <c r="G102" s="121"/>
      <c r="H102" s="256" t="s">
        <v>325</v>
      </c>
      <c r="I102" s="106"/>
      <c r="J102" s="95"/>
      <c r="K102" s="95"/>
      <c r="L102" s="95"/>
      <c r="M102" s="113"/>
      <c r="N102" s="95"/>
      <c r="O102" s="139"/>
      <c r="P102" s="126"/>
      <c r="Q102" s="121"/>
    </row>
    <row r="103" spans="2:17" ht="16.5" thickBot="1" x14ac:dyDescent="0.3">
      <c r="C103" s="113"/>
      <c r="D103" s="99">
        <f>IF($B$128=TRUE,D96+1,"")</f>
        <v>21</v>
      </c>
      <c r="E103" s="100"/>
      <c r="F103" s="101" t="s">
        <v>130</v>
      </c>
      <c r="G103" s="104"/>
      <c r="H103" s="105"/>
      <c r="I103" s="114"/>
      <c r="J103" s="105"/>
      <c r="K103" s="95"/>
      <c r="L103" s="95"/>
      <c r="M103" s="113"/>
      <c r="N103" s="95"/>
      <c r="O103" s="139"/>
      <c r="P103" s="126"/>
      <c r="Q103" s="121"/>
    </row>
    <row r="104" spans="2:17" ht="21" thickBot="1" x14ac:dyDescent="0.35">
      <c r="B104" s="256"/>
      <c r="C104" s="133" t="s">
        <v>168</v>
      </c>
      <c r="D104" s="187"/>
      <c r="E104" s="104" t="s">
        <v>130</v>
      </c>
      <c r="H104" s="118">
        <f>IF($B$128=TRUE,H91+1,"")</f>
        <v>47</v>
      </c>
      <c r="I104" s="121"/>
      <c r="J104" s="187" t="s">
        <v>282</v>
      </c>
      <c r="K104" s="97"/>
      <c r="L104" s="95"/>
      <c r="M104" s="113"/>
      <c r="N104" s="95"/>
      <c r="O104" s="139"/>
      <c r="P104" s="127"/>
      <c r="Q104" s="121"/>
    </row>
    <row r="105" spans="2:17" x14ac:dyDescent="0.25">
      <c r="C105" s="113"/>
      <c r="D105" s="98"/>
      <c r="H105" s="118"/>
      <c r="I105" s="121"/>
      <c r="J105" s="127"/>
      <c r="K105" s="141"/>
      <c r="L105" s="95"/>
      <c r="M105" s="113"/>
      <c r="N105" s="95"/>
      <c r="O105" s="139"/>
      <c r="P105" s="127"/>
      <c r="Q105" s="121"/>
    </row>
    <row r="106" spans="2:17" ht="21" thickBot="1" x14ac:dyDescent="0.3">
      <c r="C106" s="113"/>
      <c r="D106" s="113"/>
      <c r="E106" s="113" t="s">
        <v>169</v>
      </c>
      <c r="F106" s="187" t="s">
        <v>282</v>
      </c>
      <c r="G106" s="97"/>
      <c r="H106" s="105"/>
      <c r="I106" s="114"/>
      <c r="J106" s="105"/>
      <c r="K106" s="125"/>
      <c r="L106" s="95"/>
      <c r="M106" s="113"/>
      <c r="O106" s="139"/>
      <c r="P106" s="127"/>
      <c r="Q106" s="121"/>
    </row>
    <row r="107" spans="2:17" ht="21" thickBot="1" x14ac:dyDescent="0.3">
      <c r="C107" s="133"/>
      <c r="D107" s="133"/>
      <c r="E107" s="133"/>
      <c r="G107" s="137"/>
      <c r="H107" s="187" t="s">
        <v>282</v>
      </c>
      <c r="I107" s="104"/>
      <c r="J107" s="118">
        <f>IF($B$128=TRUE,J94+1,"")</f>
        <v>51</v>
      </c>
      <c r="K107" s="114"/>
      <c r="L107" s="187" t="s">
        <v>282</v>
      </c>
      <c r="M107" s="97"/>
      <c r="N107" s="118">
        <f>IF($B$128=TRUE,N81+1,"")</f>
        <v>58</v>
      </c>
      <c r="O107" s="139"/>
      <c r="P107" s="187" t="s">
        <v>286</v>
      </c>
      <c r="Q107" s="104"/>
    </row>
    <row r="108" spans="2:17" ht="21" thickBot="1" x14ac:dyDescent="0.35">
      <c r="C108" s="133" t="s">
        <v>170</v>
      </c>
      <c r="D108" s="187" t="s">
        <v>296</v>
      </c>
      <c r="E108" s="97"/>
      <c r="F108" s="99">
        <f>IF($B$128=TRUE,F102+1,"")</f>
        <v>38</v>
      </c>
      <c r="G108" s="121"/>
      <c r="H108" s="143"/>
      <c r="I108" s="111"/>
      <c r="J108" s="118"/>
      <c r="K108" s="114"/>
      <c r="L108" s="256" t="s">
        <v>323</v>
      </c>
      <c r="M108" s="141"/>
      <c r="N108" s="118"/>
      <c r="O108" s="139"/>
      <c r="P108" s="256" t="s">
        <v>321</v>
      </c>
    </row>
    <row r="109" spans="2:17" ht="21" thickBot="1" x14ac:dyDescent="0.3">
      <c r="C109" s="113"/>
      <c r="D109" s="99">
        <f>IF($B$128=TRUE,D103+1,"")</f>
        <v>22</v>
      </c>
      <c r="E109" s="100"/>
      <c r="F109" s="187" t="s">
        <v>296</v>
      </c>
      <c r="G109" s="104"/>
      <c r="H109" s="95"/>
      <c r="I109" s="113"/>
      <c r="J109" s="105"/>
      <c r="K109" s="114"/>
      <c r="L109" s="95"/>
      <c r="M109" s="124"/>
      <c r="N109" s="95"/>
      <c r="O109" s="139"/>
      <c r="P109" s="95"/>
    </row>
    <row r="110" spans="2:17" ht="21" thickBot="1" x14ac:dyDescent="0.35">
      <c r="C110" s="133" t="s">
        <v>171</v>
      </c>
      <c r="D110" s="187" t="s">
        <v>298</v>
      </c>
      <c r="E110" s="104"/>
      <c r="F110" s="256" t="s">
        <v>326</v>
      </c>
      <c r="H110" s="95"/>
      <c r="I110" s="133" t="s">
        <v>172</v>
      </c>
      <c r="J110" s="187" t="s">
        <v>292</v>
      </c>
      <c r="K110" s="104"/>
      <c r="L110" s="95"/>
      <c r="M110" s="124"/>
      <c r="N110" s="95"/>
      <c r="O110" s="139"/>
      <c r="P110" s="95"/>
    </row>
    <row r="111" spans="2:17" ht="18.75" x14ac:dyDescent="0.3">
      <c r="C111" s="133"/>
      <c r="D111" s="256" t="s">
        <v>327</v>
      </c>
      <c r="E111" s="113"/>
      <c r="H111" s="95"/>
      <c r="J111" s="256" t="s">
        <v>324</v>
      </c>
      <c r="L111" s="95"/>
      <c r="M111" s="124"/>
      <c r="N111" s="95"/>
      <c r="O111" s="139"/>
      <c r="P111" s="95"/>
    </row>
    <row r="112" spans="2:17" x14ac:dyDescent="0.25">
      <c r="C112" s="133"/>
      <c r="D112" s="113"/>
      <c r="E112" s="113"/>
      <c r="H112" s="95"/>
      <c r="I112" s="113"/>
      <c r="J112" s="95"/>
      <c r="K112" s="95"/>
      <c r="L112" s="95"/>
      <c r="M112" s="124"/>
      <c r="N112" s="95"/>
      <c r="O112" s="139"/>
      <c r="P112" s="95"/>
    </row>
    <row r="113" spans="2:16" ht="15.75" thickBot="1" x14ac:dyDescent="0.3">
      <c r="C113" s="133"/>
      <c r="D113" s="98"/>
      <c r="E113" s="98" t="s">
        <v>173</v>
      </c>
      <c r="F113" s="101" t="s">
        <v>130</v>
      </c>
      <c r="G113" s="97"/>
      <c r="H113" s="95"/>
      <c r="I113" s="113"/>
      <c r="J113" s="95"/>
      <c r="K113" s="95"/>
      <c r="L113" s="95"/>
      <c r="M113" s="124"/>
      <c r="N113" s="95"/>
      <c r="O113" s="139"/>
      <c r="P113" s="95"/>
    </row>
    <row r="114" spans="2:16" ht="21" thickBot="1" x14ac:dyDescent="0.3">
      <c r="C114" s="133"/>
      <c r="D114" s="98"/>
      <c r="G114" s="137"/>
      <c r="H114" s="187" t="s">
        <v>301</v>
      </c>
      <c r="I114" s="97"/>
      <c r="J114" s="95"/>
      <c r="K114" s="95"/>
      <c r="L114" s="118">
        <f>IF($B$128=TRUE,L88+1,"")</f>
        <v>56</v>
      </c>
      <c r="M114" s="124"/>
      <c r="N114" s="187" t="s">
        <v>302</v>
      </c>
      <c r="O114" s="104"/>
      <c r="P114" s="95"/>
    </row>
    <row r="115" spans="2:16" ht="21" thickBot="1" x14ac:dyDescent="0.35">
      <c r="C115" s="133" t="s">
        <v>174</v>
      </c>
      <c r="D115" s="187" t="s">
        <v>301</v>
      </c>
      <c r="E115" s="97"/>
      <c r="F115" s="99">
        <f>IF($B$128=TRUE,F108+1,"")</f>
        <v>39</v>
      </c>
      <c r="G115" s="121"/>
      <c r="H115" s="105"/>
      <c r="I115" s="106"/>
      <c r="J115" s="95"/>
      <c r="K115" s="95"/>
      <c r="L115" s="95"/>
      <c r="M115" s="124"/>
      <c r="N115" s="256" t="s">
        <v>322</v>
      </c>
      <c r="P115" s="95"/>
    </row>
    <row r="116" spans="2:16" ht="21" thickBot="1" x14ac:dyDescent="0.3">
      <c r="C116" s="133"/>
      <c r="D116" s="99">
        <f>IF($B$128=TRUE,D109+1,"")</f>
        <v>23</v>
      </c>
      <c r="E116" s="100"/>
      <c r="F116" s="187" t="s">
        <v>301</v>
      </c>
      <c r="G116" s="104"/>
      <c r="H116" s="105"/>
      <c r="I116" s="125"/>
      <c r="J116" s="95"/>
      <c r="K116" s="95"/>
      <c r="L116" s="95"/>
      <c r="M116" s="124"/>
      <c r="P116" s="95"/>
    </row>
    <row r="117" spans="2:16" ht="21" thickBot="1" x14ac:dyDescent="0.3">
      <c r="C117" s="133" t="s">
        <v>175</v>
      </c>
      <c r="D117" s="187" t="s">
        <v>303</v>
      </c>
      <c r="E117" s="104"/>
      <c r="H117" s="118">
        <f>IF($B$128=TRUE,H104+1,"")</f>
        <v>48</v>
      </c>
      <c r="I117" s="114"/>
      <c r="J117" s="187" t="s">
        <v>301</v>
      </c>
      <c r="K117" s="97"/>
      <c r="L117" s="95"/>
      <c r="M117" s="124"/>
      <c r="P117" s="95"/>
    </row>
    <row r="118" spans="2:16" ht="18.75" x14ac:dyDescent="0.3">
      <c r="C118" s="133"/>
      <c r="D118" s="256" t="s">
        <v>327</v>
      </c>
      <c r="H118" s="105"/>
      <c r="I118" s="114"/>
      <c r="J118" s="256" t="s">
        <v>324</v>
      </c>
      <c r="K118" s="106"/>
      <c r="L118" s="95"/>
      <c r="M118" s="124"/>
      <c r="P118" s="95"/>
    </row>
    <row r="119" spans="2:16" ht="21" thickBot="1" x14ac:dyDescent="0.3">
      <c r="C119" s="133"/>
      <c r="D119" s="113"/>
      <c r="E119" s="113" t="s">
        <v>176</v>
      </c>
      <c r="F119" s="187" t="s">
        <v>289</v>
      </c>
      <c r="G119" s="97"/>
      <c r="H119" s="105"/>
      <c r="I119" s="114"/>
      <c r="J119" s="105"/>
      <c r="K119" s="125"/>
      <c r="L119" s="95"/>
      <c r="M119" s="124"/>
      <c r="P119" s="95"/>
    </row>
    <row r="120" spans="2:16" ht="21" thickBot="1" x14ac:dyDescent="0.3">
      <c r="C120" s="133"/>
      <c r="D120" s="133"/>
      <c r="E120" s="133"/>
      <c r="G120" s="137"/>
      <c r="H120" s="187" t="s">
        <v>289</v>
      </c>
      <c r="I120" s="104"/>
      <c r="J120" s="118">
        <f>IF($B$128=TRUE,J107+1,"")</f>
        <v>52</v>
      </c>
      <c r="K120" s="114"/>
      <c r="L120" s="187" t="s">
        <v>302</v>
      </c>
      <c r="M120" s="104"/>
      <c r="P120" s="95"/>
    </row>
    <row r="121" spans="2:16" ht="19.5" thickBot="1" x14ac:dyDescent="0.35">
      <c r="C121" s="133" t="s">
        <v>177</v>
      </c>
      <c r="D121" s="101" t="s">
        <v>130</v>
      </c>
      <c r="E121" s="97"/>
      <c r="F121" s="99">
        <f>IF($B$128=TRUE,F115+1,"")</f>
        <v>40</v>
      </c>
      <c r="G121" s="121"/>
      <c r="H121" s="256" t="s">
        <v>325</v>
      </c>
      <c r="I121" s="113"/>
      <c r="J121" s="105"/>
      <c r="K121" s="114"/>
      <c r="P121" s="95"/>
    </row>
    <row r="122" spans="2:16" ht="21" thickBot="1" x14ac:dyDescent="0.3">
      <c r="C122" s="133"/>
      <c r="D122" s="99">
        <f>IF($B$128=TRUE,D116+1,"")</f>
        <v>24</v>
      </c>
      <c r="E122" s="100"/>
      <c r="F122" s="187" t="s">
        <v>305</v>
      </c>
      <c r="G122" s="104"/>
      <c r="H122" s="95"/>
      <c r="I122" s="113"/>
      <c r="J122" s="105"/>
      <c r="K122" s="114"/>
      <c r="P122" s="95"/>
    </row>
    <row r="123" spans="2:16" ht="21" thickBot="1" x14ac:dyDescent="0.35">
      <c r="C123" s="133" t="s">
        <v>178</v>
      </c>
      <c r="D123" s="187" t="s">
        <v>305</v>
      </c>
      <c r="E123" s="104"/>
      <c r="F123" s="256" t="s">
        <v>326</v>
      </c>
      <c r="H123" s="95"/>
      <c r="I123" s="133" t="s">
        <v>179</v>
      </c>
      <c r="J123" s="187" t="s">
        <v>302</v>
      </c>
      <c r="K123" s="104"/>
      <c r="L123" s="95"/>
      <c r="M123" s="113"/>
      <c r="P123" s="95"/>
    </row>
    <row r="124" spans="2:16" x14ac:dyDescent="0.25">
      <c r="C124" s="113"/>
      <c r="D124" s="113"/>
      <c r="E124" s="113"/>
      <c r="H124" s="95"/>
      <c r="L124" s="95"/>
      <c r="M124" s="113"/>
      <c r="P124" s="95"/>
    </row>
    <row r="128" spans="2:16" x14ac:dyDescent="0.25">
      <c r="B128" s="89" t="b">
        <v>1</v>
      </c>
    </row>
    <row r="129" spans="2:2" x14ac:dyDescent="0.25">
      <c r="B129" s="89" t="b">
        <v>1</v>
      </c>
    </row>
  </sheetData>
  <phoneticPr fontId="5" type="noConversion"/>
  <pageMargins left="0.2" right="0.2" top="0.24" bottom="0.26" header="0.2" footer="0.2"/>
  <pageSetup paperSize="9" scale="2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print="0" autoFill="0" autoLine="0" autoPict="0">
                <anchor moveWithCells="1">
                  <from>
                    <xdr:col>1</xdr:col>
                    <xdr:colOff>0</xdr:colOff>
                    <xdr:row>127</xdr:row>
                    <xdr:rowOff>95250</xdr:rowOff>
                  </from>
                  <to>
                    <xdr:col>1</xdr:col>
                    <xdr:colOff>609600</xdr:colOff>
                    <xdr:row>128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print="0" autoFill="0" autoLine="0" autoPict="0">
                <anchor moveWithCells="1">
                  <from>
                    <xdr:col>1</xdr:col>
                    <xdr:colOff>0</xdr:colOff>
                    <xdr:row>128</xdr:row>
                    <xdr:rowOff>0</xdr:rowOff>
                  </from>
                  <to>
                    <xdr:col>1</xdr:col>
                    <xdr:colOff>609600</xdr:colOff>
                    <xdr:row>129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T129"/>
  <sheetViews>
    <sheetView topLeftCell="A7" zoomScale="40" zoomScaleNormal="40" workbookViewId="0">
      <selection activeCell="G48" sqref="G48:H48"/>
    </sheetView>
  </sheetViews>
  <sheetFormatPr defaultRowHeight="15" x14ac:dyDescent="0.25"/>
  <cols>
    <col min="1" max="1" width="5.42578125" customWidth="1"/>
    <col min="2" max="2" width="20" customWidth="1"/>
    <col min="3" max="3" width="4.7109375" customWidth="1"/>
    <col min="4" max="4" width="21.28515625" customWidth="1"/>
    <col min="5" max="5" width="4.42578125" customWidth="1"/>
    <col min="6" max="6" width="21.28515625" customWidth="1"/>
    <col min="7" max="7" width="4.42578125" customWidth="1"/>
    <col min="8" max="8" width="21.28515625" customWidth="1"/>
    <col min="9" max="9" width="4.42578125" customWidth="1"/>
    <col min="10" max="10" width="21.28515625" customWidth="1"/>
    <col min="11" max="11" width="4.42578125" customWidth="1"/>
    <col min="12" max="12" width="21.28515625" customWidth="1"/>
    <col min="13" max="13" width="4.42578125" customWidth="1"/>
    <col min="14" max="14" width="21.28515625" customWidth="1"/>
    <col min="15" max="15" width="4.42578125" customWidth="1"/>
    <col min="16" max="16" width="22.28515625" customWidth="1"/>
    <col min="17" max="17" width="4.7109375" customWidth="1"/>
    <col min="18" max="18" width="23.140625" customWidth="1"/>
    <col min="19" max="19" width="5.28515625" customWidth="1"/>
    <col min="20" max="20" width="11" customWidth="1"/>
  </cols>
  <sheetData>
    <row r="1" spans="1:20" s="75" customFormat="1" ht="34.9" customHeight="1" x14ac:dyDescent="0.25">
      <c r="B1" s="150"/>
      <c r="C1" s="150"/>
      <c r="D1" s="150"/>
      <c r="E1" s="150"/>
      <c r="F1" s="150"/>
      <c r="G1" s="150"/>
      <c r="H1" s="150"/>
      <c r="I1" s="150"/>
      <c r="J1" s="150"/>
      <c r="K1" s="151" t="s">
        <v>37</v>
      </c>
      <c r="L1" s="150"/>
      <c r="M1" s="150"/>
      <c r="N1" s="150"/>
      <c r="O1" s="150"/>
      <c r="P1" s="150"/>
      <c r="Q1" s="150"/>
      <c r="R1" s="150"/>
      <c r="S1" s="150"/>
      <c r="T1" s="150"/>
    </row>
    <row r="2" spans="1:20" s="75" customFormat="1" ht="34.9" customHeight="1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51" t="s">
        <v>38</v>
      </c>
      <c r="L2" s="149"/>
      <c r="M2" s="149"/>
      <c r="N2" s="149"/>
      <c r="O2" s="149"/>
      <c r="P2" s="149"/>
      <c r="Q2" s="149"/>
      <c r="R2" s="149"/>
      <c r="S2" s="149"/>
      <c r="T2" s="149"/>
    </row>
    <row r="3" spans="1:20" s="75" customFormat="1" ht="61.5" x14ac:dyDescent="0.9">
      <c r="A3" s="147" t="s">
        <v>48</v>
      </c>
      <c r="B3" s="150"/>
      <c r="C3" s="150"/>
      <c r="D3" s="150"/>
      <c r="E3" s="150"/>
      <c r="F3" s="150"/>
      <c r="G3" s="150"/>
      <c r="H3" s="150"/>
      <c r="I3" s="150"/>
      <c r="J3" s="150"/>
      <c r="K3" s="152" t="s">
        <v>185</v>
      </c>
      <c r="L3" s="150"/>
      <c r="M3" s="150"/>
      <c r="N3" s="150"/>
      <c r="O3" s="150"/>
      <c r="P3" s="150"/>
      <c r="Q3" s="150"/>
      <c r="R3" s="148" t="s">
        <v>25</v>
      </c>
      <c r="S3" s="150"/>
      <c r="T3" s="150"/>
    </row>
    <row r="4" spans="1:20" ht="30" x14ac:dyDescent="0.4">
      <c r="A4" s="90" t="s">
        <v>181</v>
      </c>
      <c r="B4" s="90"/>
      <c r="C4" s="90"/>
      <c r="D4" s="91"/>
      <c r="E4" s="92"/>
      <c r="F4" s="92"/>
      <c r="G4" s="92"/>
      <c r="H4" s="92"/>
      <c r="I4" s="92"/>
      <c r="L4" s="91"/>
      <c r="M4" s="92"/>
      <c r="N4" s="92"/>
    </row>
    <row r="5" spans="1:20" ht="15.75" x14ac:dyDescent="0.25">
      <c r="L5" s="93"/>
    </row>
    <row r="6" spans="1:20" ht="18" x14ac:dyDescent="0.25">
      <c r="B6" s="94" t="s">
        <v>139</v>
      </c>
      <c r="D6" s="94" t="s">
        <v>140</v>
      </c>
      <c r="H6" s="94" t="s">
        <v>141</v>
      </c>
      <c r="J6" s="94" t="s">
        <v>142</v>
      </c>
      <c r="K6" s="93"/>
      <c r="L6" s="94" t="s">
        <v>143</v>
      </c>
      <c r="N6" s="94" t="s">
        <v>144</v>
      </c>
      <c r="P6" s="94" t="s">
        <v>145</v>
      </c>
    </row>
    <row r="7" spans="1:20" ht="15.75" x14ac:dyDescent="0.25">
      <c r="K7" s="93"/>
    </row>
    <row r="8" spans="1:20" ht="21" thickBot="1" x14ac:dyDescent="0.3">
      <c r="A8" s="95">
        <f>IF($B$129=TRUE,1,"")</f>
        <v>1</v>
      </c>
      <c r="B8" s="187" t="s">
        <v>297</v>
      </c>
      <c r="C8" s="97"/>
      <c r="L8" s="93"/>
    </row>
    <row r="9" spans="1:20" ht="16.5" thickBot="1" x14ac:dyDescent="0.3">
      <c r="A9" s="98"/>
      <c r="B9" s="188">
        <v>1</v>
      </c>
      <c r="C9" s="100"/>
      <c r="D9" s="101"/>
      <c r="E9" s="97"/>
      <c r="H9" s="102"/>
      <c r="I9" s="103"/>
      <c r="J9" s="102"/>
      <c r="K9" s="102"/>
      <c r="L9" s="102"/>
      <c r="M9" s="103"/>
      <c r="N9" s="102"/>
      <c r="O9" s="102"/>
      <c r="P9" s="102"/>
    </row>
    <row r="10" spans="1:20" ht="21" thickBot="1" x14ac:dyDescent="0.3">
      <c r="A10" s="95">
        <f>IF($B$129=TRUE,32,"")</f>
        <v>32</v>
      </c>
      <c r="B10" s="187" t="s">
        <v>306</v>
      </c>
      <c r="C10" s="104"/>
      <c r="D10" s="105"/>
      <c r="E10" s="106"/>
      <c r="H10" s="102"/>
      <c r="I10" s="103"/>
      <c r="J10" s="102"/>
      <c r="K10" s="102"/>
      <c r="L10" s="102"/>
      <c r="M10" s="102"/>
      <c r="N10" s="103"/>
      <c r="O10" s="102"/>
      <c r="P10" s="102"/>
      <c r="Q10" s="102"/>
    </row>
    <row r="11" spans="1:20" ht="15.75" thickBot="1" x14ac:dyDescent="0.3">
      <c r="A11" s="95"/>
      <c r="B11" s="189"/>
      <c r="C11" s="95"/>
      <c r="D11" s="99">
        <v>25</v>
      </c>
      <c r="F11" s="108"/>
      <c r="G11" s="109"/>
      <c r="H11" s="110"/>
      <c r="I11" s="97"/>
      <c r="J11" s="102"/>
      <c r="K11" s="102"/>
      <c r="L11" s="102"/>
      <c r="M11" s="102"/>
      <c r="N11" s="103"/>
      <c r="O11" s="102"/>
      <c r="P11" s="102"/>
      <c r="Q11" s="102"/>
    </row>
    <row r="12" spans="1:20" ht="21" thickBot="1" x14ac:dyDescent="0.3">
      <c r="A12" s="95">
        <f>IF($B$129=TRUE,16,"")</f>
        <v>16</v>
      </c>
      <c r="B12" s="187" t="s">
        <v>292</v>
      </c>
      <c r="C12" s="97"/>
      <c r="D12" s="111"/>
      <c r="E12" s="112"/>
      <c r="H12" s="102"/>
      <c r="I12" s="106"/>
      <c r="J12" s="102"/>
      <c r="K12" s="102"/>
      <c r="L12" s="102"/>
      <c r="M12" s="102"/>
      <c r="N12" s="113"/>
      <c r="O12" s="102"/>
      <c r="P12" s="102"/>
      <c r="Q12" s="102"/>
    </row>
    <row r="13" spans="1:20" ht="16.5" thickBot="1" x14ac:dyDescent="0.3">
      <c r="A13" s="98"/>
      <c r="B13" s="188">
        <f>IF($B$128=TRUE,B9+1,"")</f>
        <v>2</v>
      </c>
      <c r="C13" s="100"/>
      <c r="D13" s="101"/>
      <c r="E13" s="104"/>
      <c r="H13" s="95"/>
      <c r="I13" s="114"/>
      <c r="J13" s="102"/>
      <c r="K13" s="102"/>
      <c r="L13" s="102"/>
      <c r="M13" s="102"/>
      <c r="N13" s="102"/>
      <c r="O13" s="113"/>
      <c r="P13" s="102"/>
      <c r="Q13" s="102"/>
      <c r="R13" s="102"/>
    </row>
    <row r="14" spans="1:20" ht="21" thickBot="1" x14ac:dyDescent="0.3">
      <c r="A14" s="95">
        <f>IF($B$129=TRUE,17,"")</f>
        <v>17</v>
      </c>
      <c r="B14" s="187" t="s">
        <v>293</v>
      </c>
      <c r="C14" s="104"/>
      <c r="D14" s="115"/>
      <c r="E14" s="115"/>
      <c r="I14" s="114"/>
      <c r="J14" s="102"/>
      <c r="K14" s="102"/>
      <c r="L14" s="102"/>
      <c r="P14" s="102"/>
      <c r="Q14" s="102"/>
      <c r="R14" s="102"/>
      <c r="S14" s="116" t="s">
        <v>146</v>
      </c>
    </row>
    <row r="15" spans="1:20" ht="16.5" thickBot="1" x14ac:dyDescent="0.3">
      <c r="A15" s="95"/>
      <c r="B15" s="190"/>
      <c r="C15" s="95"/>
      <c r="D15" s="111"/>
      <c r="E15" s="111"/>
      <c r="H15" s="118">
        <f>IF($B$128=TRUE,F121+1,"")</f>
        <v>41</v>
      </c>
      <c r="I15" s="121"/>
      <c r="J15" s="110"/>
      <c r="K15" s="110"/>
      <c r="L15" s="110"/>
      <c r="M15" s="97"/>
      <c r="P15" s="102"/>
      <c r="Q15" s="102"/>
      <c r="R15" s="102"/>
    </row>
    <row r="16" spans="1:20" ht="21" thickBot="1" x14ac:dyDescent="0.3">
      <c r="A16" s="95">
        <f>IF($B$129=TRUE,8,"")</f>
        <v>8</v>
      </c>
      <c r="B16" s="187" t="s">
        <v>289</v>
      </c>
      <c r="C16" s="97"/>
      <c r="D16" s="111"/>
      <c r="E16" s="111"/>
      <c r="I16" s="114"/>
      <c r="J16" s="102"/>
      <c r="K16" s="102"/>
      <c r="L16" s="102"/>
      <c r="M16" s="119"/>
      <c r="P16" s="102"/>
      <c r="Q16" s="102"/>
      <c r="R16" s="102"/>
    </row>
    <row r="17" spans="1:18" ht="16.5" thickBot="1" x14ac:dyDescent="0.3">
      <c r="A17" s="98"/>
      <c r="B17" s="188">
        <f>IF($B$128=TRUE,B13+1,"")</f>
        <v>3</v>
      </c>
      <c r="C17" s="100"/>
      <c r="D17" s="101"/>
      <c r="E17" s="120"/>
      <c r="I17" s="121"/>
      <c r="M17" s="121"/>
      <c r="N17" s="102"/>
      <c r="P17" s="102"/>
      <c r="Q17" s="102"/>
      <c r="R17" s="102"/>
    </row>
    <row r="18" spans="1:18" ht="21" thickBot="1" x14ac:dyDescent="0.3">
      <c r="A18" s="95">
        <f>IF($B$129=TRUE,25,"")</f>
        <v>25</v>
      </c>
      <c r="B18" s="187" t="s">
        <v>285</v>
      </c>
      <c r="C18" s="104"/>
      <c r="D18" s="105"/>
      <c r="E18" s="106"/>
      <c r="H18" s="102"/>
      <c r="I18" s="114"/>
      <c r="J18" s="102"/>
      <c r="K18" s="102"/>
      <c r="L18" s="102"/>
      <c r="M18" s="114"/>
      <c r="N18" s="102"/>
      <c r="P18" s="102"/>
      <c r="Q18" s="102"/>
      <c r="R18" s="102"/>
    </row>
    <row r="19" spans="1:18" ht="15.75" thickBot="1" x14ac:dyDescent="0.3">
      <c r="A19" s="95"/>
      <c r="B19" s="189"/>
      <c r="C19" s="95"/>
      <c r="D19" s="118">
        <f>IF($B$128=TRUE,D11+1,"")</f>
        <v>26</v>
      </c>
      <c r="F19" s="108"/>
      <c r="G19" s="109"/>
      <c r="H19" s="110"/>
      <c r="I19" s="122"/>
      <c r="J19" s="102"/>
      <c r="K19" s="102"/>
      <c r="L19" s="102"/>
      <c r="M19" s="114"/>
      <c r="N19" s="102"/>
      <c r="P19" s="102"/>
      <c r="Q19" s="102"/>
      <c r="R19" s="102"/>
    </row>
    <row r="20" spans="1:18" ht="21" thickBot="1" x14ac:dyDescent="0.3">
      <c r="A20" s="95">
        <f>IF($B$129=TRUE,9,"")</f>
        <v>9</v>
      </c>
      <c r="B20" s="187" t="s">
        <v>305</v>
      </c>
      <c r="C20" s="97"/>
      <c r="D20" s="111"/>
      <c r="E20" s="112"/>
      <c r="H20" s="102"/>
      <c r="I20" s="103"/>
      <c r="J20" s="102"/>
      <c r="K20" s="102"/>
      <c r="L20" s="102"/>
      <c r="M20" s="114"/>
      <c r="N20" s="102"/>
      <c r="P20" s="102"/>
      <c r="Q20" s="102"/>
      <c r="R20" s="102"/>
    </row>
    <row r="21" spans="1:18" ht="16.5" thickBot="1" x14ac:dyDescent="0.3">
      <c r="A21" s="98"/>
      <c r="B21" s="188">
        <f>IF($B$128=TRUE,B17+1,"")</f>
        <v>4</v>
      </c>
      <c r="C21" s="100"/>
      <c r="D21" s="101"/>
      <c r="E21" s="104"/>
      <c r="H21" s="102"/>
      <c r="I21" s="103"/>
      <c r="M21" s="114"/>
      <c r="N21" s="102"/>
      <c r="P21" s="102"/>
      <c r="Q21" s="102"/>
      <c r="R21" s="102"/>
    </row>
    <row r="22" spans="1:18" ht="21" thickBot="1" x14ac:dyDescent="0.3">
      <c r="A22" s="95">
        <f>IF($B$129=TRUE,24,"")</f>
        <v>24</v>
      </c>
      <c r="B22" s="187" t="s">
        <v>284</v>
      </c>
      <c r="C22" s="104"/>
      <c r="D22" s="115"/>
      <c r="E22" s="115"/>
      <c r="H22" s="118"/>
      <c r="I22" s="103"/>
      <c r="M22" s="114"/>
      <c r="N22" s="102"/>
      <c r="P22" s="102"/>
      <c r="Q22" s="102"/>
      <c r="R22" s="102"/>
    </row>
    <row r="23" spans="1:18" ht="16.5" thickBot="1" x14ac:dyDescent="0.3">
      <c r="A23" s="95"/>
      <c r="B23" s="190"/>
      <c r="C23" s="95"/>
      <c r="D23" s="111"/>
      <c r="E23" s="111"/>
      <c r="H23" s="118"/>
      <c r="I23" s="103"/>
      <c r="J23" s="118">
        <f>IF($B$128=TRUE,J120+1,"")</f>
        <v>53</v>
      </c>
      <c r="K23" s="118"/>
      <c r="L23" s="118"/>
      <c r="M23" s="114">
        <v>37</v>
      </c>
      <c r="N23" s="123"/>
      <c r="O23" s="97"/>
      <c r="P23" s="102"/>
      <c r="Q23" s="102"/>
      <c r="R23" s="102"/>
    </row>
    <row r="24" spans="1:18" ht="21" thickBot="1" x14ac:dyDescent="0.3">
      <c r="A24" s="95">
        <f>IF($B$129=TRUE,4,"")</f>
        <v>4</v>
      </c>
      <c r="B24" s="187" t="s">
        <v>298</v>
      </c>
      <c r="C24" s="97"/>
      <c r="D24" s="111"/>
      <c r="E24" s="111"/>
      <c r="H24" s="118"/>
      <c r="I24" s="103"/>
      <c r="M24" s="114"/>
      <c r="N24" s="102"/>
      <c r="O24" s="119"/>
      <c r="R24" s="102"/>
    </row>
    <row r="25" spans="1:18" ht="16.5" thickBot="1" x14ac:dyDescent="0.3">
      <c r="A25" s="98"/>
      <c r="B25" s="188">
        <f>IF($B$128=TRUE,B21+1,"")</f>
        <v>5</v>
      </c>
      <c r="C25" s="100"/>
      <c r="D25" s="101"/>
      <c r="E25" s="97"/>
      <c r="H25" s="102"/>
      <c r="I25" s="103"/>
      <c r="M25" s="124"/>
      <c r="O25" s="121"/>
      <c r="P25" s="102"/>
      <c r="Q25" s="102"/>
    </row>
    <row r="26" spans="1:18" ht="21" thickBot="1" x14ac:dyDescent="0.3">
      <c r="A26" s="95">
        <f>IF($B$129=TRUE,29,"")</f>
        <v>29</v>
      </c>
      <c r="B26" s="187" t="s">
        <v>294</v>
      </c>
      <c r="C26" s="104"/>
      <c r="D26" s="105"/>
      <c r="E26" s="114"/>
      <c r="H26" s="102"/>
      <c r="I26" s="103"/>
      <c r="J26" s="95"/>
      <c r="K26" s="95"/>
      <c r="L26" s="95"/>
      <c r="M26" s="114"/>
      <c r="N26" s="102"/>
      <c r="O26" s="114"/>
      <c r="P26" s="102"/>
      <c r="Q26" s="95"/>
    </row>
    <row r="27" spans="1:18" ht="15.75" thickBot="1" x14ac:dyDescent="0.3">
      <c r="A27" s="95"/>
      <c r="B27" s="189"/>
      <c r="C27" s="95"/>
      <c r="D27" s="118">
        <f>IF($B$128=TRUE,D19+1,"")</f>
        <v>27</v>
      </c>
      <c r="F27" s="108"/>
      <c r="G27" s="109"/>
      <c r="H27" s="110"/>
      <c r="I27" s="97"/>
      <c r="J27" s="95"/>
      <c r="K27" s="95"/>
      <c r="L27" s="95"/>
      <c r="M27" s="124"/>
      <c r="N27" s="102"/>
      <c r="O27" s="114"/>
      <c r="P27" s="102"/>
      <c r="Q27" s="95"/>
    </row>
    <row r="28" spans="1:18" ht="21" thickBot="1" x14ac:dyDescent="0.3">
      <c r="A28" s="95">
        <f>IF($B$129=TRUE,13,"")</f>
        <v>13</v>
      </c>
      <c r="B28" s="187" t="s">
        <v>279</v>
      </c>
      <c r="C28" s="97"/>
      <c r="D28" s="105"/>
      <c r="E28" s="114"/>
      <c r="H28" s="102"/>
      <c r="I28" s="125"/>
      <c r="J28" s="95"/>
      <c r="K28" s="95"/>
      <c r="L28" s="95"/>
      <c r="M28" s="124"/>
      <c r="N28" s="102"/>
      <c r="O28" s="114"/>
      <c r="P28" s="102"/>
      <c r="Q28" s="95"/>
    </row>
    <row r="29" spans="1:18" ht="16.5" thickBot="1" x14ac:dyDescent="0.3">
      <c r="A29" s="98"/>
      <c r="B29" s="188">
        <f>IF($B$128=TRUE,B25+1,"")</f>
        <v>6</v>
      </c>
      <c r="C29" s="100"/>
      <c r="D29" s="101"/>
      <c r="E29" s="104"/>
      <c r="I29" s="121"/>
      <c r="M29" s="121"/>
      <c r="O29" s="114"/>
      <c r="Q29" s="126"/>
      <c r="R29" s="102"/>
    </row>
    <row r="30" spans="1:18" ht="21" thickBot="1" x14ac:dyDescent="0.3">
      <c r="A30" s="95">
        <f>IF($B$129=TRUE,20,"")</f>
        <v>20</v>
      </c>
      <c r="B30" s="187" t="s">
        <v>287</v>
      </c>
      <c r="C30" s="104"/>
      <c r="D30" s="115"/>
      <c r="E30" s="115"/>
      <c r="H30" s="118"/>
      <c r="I30" s="121"/>
      <c r="J30" s="127"/>
      <c r="K30" s="127"/>
      <c r="L30" s="127"/>
      <c r="M30" s="112"/>
      <c r="N30" s="118"/>
      <c r="O30" s="114"/>
      <c r="P30" s="105"/>
    </row>
    <row r="31" spans="1:18" ht="15.75" thickBot="1" x14ac:dyDescent="0.3">
      <c r="A31" s="95"/>
      <c r="B31" s="189"/>
      <c r="C31" s="95"/>
      <c r="D31" s="111"/>
      <c r="E31" s="111"/>
      <c r="H31" s="118">
        <f>IF($B$128=TRUE,H15+1,"")</f>
        <v>42</v>
      </c>
      <c r="I31" s="121"/>
      <c r="J31" s="128"/>
      <c r="K31" s="128"/>
      <c r="L31" s="128"/>
      <c r="M31" s="104"/>
      <c r="O31" s="125"/>
      <c r="P31" s="102"/>
    </row>
    <row r="32" spans="1:18" ht="21" thickBot="1" x14ac:dyDescent="0.3">
      <c r="A32" s="95">
        <f>IF($B$129=TRUE,5,"")</f>
        <v>5</v>
      </c>
      <c r="B32" s="187" t="s">
        <v>283</v>
      </c>
      <c r="C32" s="97"/>
      <c r="D32" s="111"/>
      <c r="E32" s="111"/>
      <c r="H32" s="118"/>
      <c r="I32" s="114"/>
      <c r="J32" s="95"/>
      <c r="K32" s="95"/>
      <c r="L32" s="95"/>
      <c r="M32" s="95"/>
      <c r="O32" s="125"/>
      <c r="P32" s="102"/>
    </row>
    <row r="33" spans="1:17" ht="16.5" thickBot="1" x14ac:dyDescent="0.3">
      <c r="A33" s="98"/>
      <c r="B33" s="188">
        <f>IF($B$128=TRUE,B29+1,"")</f>
        <v>7</v>
      </c>
      <c r="C33" s="100"/>
      <c r="D33" s="101"/>
      <c r="E33" s="97"/>
      <c r="H33" s="102"/>
      <c r="I33" s="114"/>
      <c r="J33" s="95"/>
      <c r="K33" s="95"/>
      <c r="L33" s="95"/>
      <c r="M33" s="95"/>
      <c r="O33" s="114"/>
    </row>
    <row r="34" spans="1:17" ht="21" thickBot="1" x14ac:dyDescent="0.3">
      <c r="A34" s="95">
        <f>IF($B$129=TRUE,28,"")</f>
        <v>28</v>
      </c>
      <c r="B34" s="187" t="s">
        <v>286</v>
      </c>
      <c r="C34" s="104"/>
      <c r="D34" s="105"/>
      <c r="E34" s="114"/>
      <c r="H34" s="102"/>
      <c r="I34" s="114"/>
      <c r="J34" s="95"/>
      <c r="K34" s="95"/>
      <c r="L34" s="95"/>
      <c r="M34" s="95"/>
      <c r="O34" s="114"/>
      <c r="P34" s="102"/>
    </row>
    <row r="35" spans="1:17" ht="15.75" thickBot="1" x14ac:dyDescent="0.3">
      <c r="A35" s="95"/>
      <c r="B35" s="189"/>
      <c r="C35" s="95"/>
      <c r="D35" s="118">
        <f>IF($B$128=TRUE,D27+1,"")</f>
        <v>28</v>
      </c>
      <c r="F35" s="108"/>
      <c r="G35" s="109"/>
      <c r="H35" s="109"/>
      <c r="I35" s="129"/>
      <c r="J35" s="95"/>
      <c r="K35" s="95"/>
      <c r="L35" s="95"/>
      <c r="O35" s="121"/>
    </row>
    <row r="36" spans="1:17" ht="21" thickBot="1" x14ac:dyDescent="0.3">
      <c r="A36" s="95">
        <f>IF($B$129=TRUE,12,"")</f>
        <v>12</v>
      </c>
      <c r="B36" s="187" t="s">
        <v>290</v>
      </c>
      <c r="C36" s="97"/>
      <c r="D36" s="105"/>
      <c r="E36" s="114"/>
      <c r="H36" s="102"/>
      <c r="I36" s="103"/>
      <c r="O36" s="121"/>
    </row>
    <row r="37" spans="1:17" ht="16.5" thickBot="1" x14ac:dyDescent="0.3">
      <c r="A37" s="98"/>
      <c r="B37" s="188">
        <f>IF($B$128=TRUE,B33+1,"")</f>
        <v>8</v>
      </c>
      <c r="C37" s="100"/>
      <c r="D37" s="101"/>
      <c r="E37" s="104"/>
      <c r="H37" s="102"/>
      <c r="I37" s="103"/>
      <c r="O37" s="121"/>
    </row>
    <row r="38" spans="1:17" ht="21" thickBot="1" x14ac:dyDescent="0.3">
      <c r="A38" s="95">
        <f>IF($B$129=TRUE,21,"")</f>
        <v>21</v>
      </c>
      <c r="B38" s="187" t="s">
        <v>288</v>
      </c>
      <c r="C38" s="104"/>
      <c r="D38" s="127"/>
      <c r="E38" s="113"/>
      <c r="H38" s="95"/>
      <c r="I38" s="113"/>
      <c r="O38" s="121"/>
    </row>
    <row r="39" spans="1:17" x14ac:dyDescent="0.25">
      <c r="A39" s="95"/>
      <c r="B39" s="189"/>
      <c r="C39" s="95"/>
      <c r="D39" s="127"/>
      <c r="E39" s="113"/>
      <c r="H39" s="95"/>
      <c r="I39" s="113"/>
      <c r="J39" s="95"/>
      <c r="K39" s="95"/>
      <c r="L39" s="95"/>
      <c r="O39" s="121"/>
      <c r="P39" s="127"/>
    </row>
    <row r="40" spans="1:17" ht="21" thickBot="1" x14ac:dyDescent="0.3">
      <c r="A40" s="95">
        <f>IF($B$129=TRUE,2,"")</f>
        <v>2</v>
      </c>
      <c r="B40" s="187" t="s">
        <v>299</v>
      </c>
      <c r="C40" s="97"/>
      <c r="N40" s="118">
        <f>IF($B$128=TRUE,N107+1,"")</f>
        <v>59</v>
      </c>
      <c r="O40" s="121"/>
      <c r="P40" s="110"/>
      <c r="Q40" s="97"/>
    </row>
    <row r="41" spans="1:17" ht="16.5" thickBot="1" x14ac:dyDescent="0.3">
      <c r="A41" s="95"/>
      <c r="B41" s="188">
        <f>IF($B$128=TRUE,B37+1,"")</f>
        <v>9</v>
      </c>
      <c r="C41" s="100"/>
      <c r="D41" s="101"/>
      <c r="E41" s="97"/>
      <c r="H41" s="102"/>
      <c r="I41" s="103"/>
      <c r="J41" s="102"/>
      <c r="K41" s="102"/>
      <c r="L41" s="102"/>
      <c r="M41" s="102"/>
      <c r="N41" s="102"/>
      <c r="O41" s="114"/>
      <c r="P41" s="130"/>
      <c r="Q41" s="119"/>
    </row>
    <row r="42" spans="1:17" ht="21" thickBot="1" x14ac:dyDescent="0.3">
      <c r="A42" s="95">
        <f>IF($B$129=TRUE,31,"")</f>
        <v>31</v>
      </c>
      <c r="B42" s="187" t="s">
        <v>302</v>
      </c>
      <c r="C42" s="104"/>
      <c r="D42" s="105"/>
      <c r="E42" s="106"/>
      <c r="H42" s="102"/>
      <c r="I42" s="103"/>
      <c r="J42" s="102"/>
      <c r="K42" s="102"/>
      <c r="L42" s="102"/>
      <c r="M42" s="102"/>
      <c r="N42" s="102"/>
      <c r="O42" s="114"/>
      <c r="P42" s="127"/>
      <c r="Q42" s="121"/>
    </row>
    <row r="43" spans="1:17" ht="15.75" thickBot="1" x14ac:dyDescent="0.3">
      <c r="A43" s="95"/>
      <c r="B43" s="189"/>
      <c r="C43" s="95"/>
      <c r="D43" s="107">
        <f>IF($B$128=TRUE,D35+1,"")</f>
        <v>29</v>
      </c>
      <c r="F43" s="108"/>
      <c r="G43" s="109"/>
      <c r="H43" s="110"/>
      <c r="I43" s="97"/>
      <c r="J43" s="102"/>
      <c r="K43" s="102"/>
      <c r="L43" s="102"/>
      <c r="M43" s="102"/>
      <c r="N43" s="102"/>
      <c r="O43" s="114"/>
      <c r="P43" s="127"/>
      <c r="Q43" s="121"/>
    </row>
    <row r="44" spans="1:17" ht="21" thickBot="1" x14ac:dyDescent="0.3">
      <c r="A44" s="95">
        <f>IF($B$129=TRUE,15,"")</f>
        <v>15</v>
      </c>
      <c r="B44" s="187"/>
      <c r="C44" s="97"/>
      <c r="D44" s="111"/>
      <c r="E44" s="112"/>
      <c r="H44" s="102"/>
      <c r="I44" s="106"/>
      <c r="J44" s="102"/>
      <c r="K44" s="102"/>
      <c r="L44" s="102"/>
      <c r="M44" s="102"/>
      <c r="N44" s="102"/>
      <c r="O44" s="124"/>
      <c r="P44" s="127"/>
      <c r="Q44" s="121"/>
    </row>
    <row r="45" spans="1:17" ht="16.5" thickBot="1" x14ac:dyDescent="0.3">
      <c r="A45" s="95"/>
      <c r="B45" s="188">
        <f>IF($B$128=TRUE,B41+1,"")</f>
        <v>10</v>
      </c>
      <c r="C45" s="100"/>
      <c r="D45" s="101"/>
      <c r="E45" s="104"/>
      <c r="H45" s="95"/>
      <c r="I45" s="114"/>
      <c r="J45" s="102"/>
      <c r="K45" s="102"/>
      <c r="L45" s="102"/>
      <c r="M45" s="102"/>
      <c r="N45" s="102"/>
      <c r="O45" s="124"/>
      <c r="P45" s="127"/>
      <c r="Q45" s="121"/>
    </row>
    <row r="46" spans="1:17" ht="21" thickBot="1" x14ac:dyDescent="0.3">
      <c r="A46" s="95">
        <f>IF($B$129=TRUE,18,"")</f>
        <v>18</v>
      </c>
      <c r="B46" s="187"/>
      <c r="C46" s="104"/>
      <c r="D46" s="115"/>
      <c r="E46" s="115"/>
      <c r="I46" s="114"/>
      <c r="J46" s="102"/>
      <c r="K46" s="102"/>
      <c r="L46" s="102"/>
      <c r="O46" s="121"/>
      <c r="Q46" s="121"/>
    </row>
    <row r="47" spans="1:17" ht="16.5" thickBot="1" x14ac:dyDescent="0.3">
      <c r="A47" s="95"/>
      <c r="B47" s="190"/>
      <c r="C47" s="95"/>
      <c r="D47" s="111"/>
      <c r="E47" s="111"/>
      <c r="H47" s="118">
        <f>IF($B$128=TRUE,H31+1,"")</f>
        <v>43</v>
      </c>
      <c r="J47" s="123"/>
      <c r="K47" s="110"/>
      <c r="L47" s="110"/>
      <c r="M47" s="97"/>
      <c r="O47" s="121"/>
      <c r="P47" s="127"/>
      <c r="Q47" s="121"/>
    </row>
    <row r="48" spans="1:17" ht="16.5" thickBot="1" x14ac:dyDescent="0.3">
      <c r="A48" s="95">
        <f>IF($B$129=TRUE,7,"")</f>
        <v>7</v>
      </c>
      <c r="B48" s="191"/>
      <c r="C48" s="97"/>
      <c r="D48" s="111"/>
      <c r="E48" s="111"/>
      <c r="I48" s="114"/>
      <c r="J48" s="102"/>
      <c r="K48" s="102"/>
      <c r="L48" s="102"/>
      <c r="M48" s="119"/>
      <c r="O48" s="121"/>
      <c r="P48" s="127"/>
      <c r="Q48" s="121"/>
    </row>
    <row r="49" spans="1:19" ht="16.5" thickBot="1" x14ac:dyDescent="0.3">
      <c r="A49" s="95"/>
      <c r="B49" s="188">
        <f>IF($B$128=TRUE,B45+1,"")</f>
        <v>11</v>
      </c>
      <c r="C49" s="100"/>
      <c r="D49" s="101"/>
      <c r="E49" s="120"/>
      <c r="I49" s="121"/>
      <c r="M49" s="121"/>
      <c r="N49" s="102"/>
      <c r="O49" s="121"/>
      <c r="P49" s="118">
        <f>IF($B$128=TRUE,R86+1,"")</f>
        <v>62</v>
      </c>
      <c r="Q49" s="121"/>
      <c r="R49" s="110"/>
      <c r="S49" s="97"/>
    </row>
    <row r="50" spans="1:19" ht="21" thickBot="1" x14ac:dyDescent="0.3">
      <c r="A50" s="95">
        <f>IF($B$129=TRUE,26,"")</f>
        <v>26</v>
      </c>
      <c r="B50" s="187" t="s">
        <v>300</v>
      </c>
      <c r="C50" s="104"/>
      <c r="D50" s="105"/>
      <c r="E50" s="106"/>
      <c r="H50" s="102"/>
      <c r="I50" s="114"/>
      <c r="J50" s="102"/>
      <c r="K50" s="102"/>
      <c r="L50" s="102"/>
      <c r="M50" s="114"/>
      <c r="N50" s="102"/>
      <c r="O50" s="121"/>
      <c r="P50" s="127"/>
      <c r="Q50" s="121"/>
    </row>
    <row r="51" spans="1:19" ht="15.75" thickBot="1" x14ac:dyDescent="0.3">
      <c r="A51" s="95"/>
      <c r="B51" s="189"/>
      <c r="C51" s="95"/>
      <c r="D51" s="118">
        <f>IF($B$128=TRUE,D43+1,"")</f>
        <v>30</v>
      </c>
      <c r="F51" s="108"/>
      <c r="G51" s="109"/>
      <c r="H51" s="109"/>
      <c r="I51" s="129"/>
      <c r="J51" s="102"/>
      <c r="K51" s="102"/>
      <c r="L51" s="102"/>
      <c r="M51" s="114"/>
      <c r="N51" s="102"/>
      <c r="O51" s="121"/>
      <c r="P51" s="127"/>
      <c r="Q51" s="121"/>
    </row>
    <row r="52" spans="1:19" ht="21" thickBot="1" x14ac:dyDescent="0.3">
      <c r="A52" s="95">
        <f>IF($B$129=TRUE,10,"")</f>
        <v>10</v>
      </c>
      <c r="B52" s="187" t="s">
        <v>301</v>
      </c>
      <c r="C52" s="97"/>
      <c r="D52" s="111"/>
      <c r="E52" s="112"/>
      <c r="H52" s="102"/>
      <c r="I52" s="103"/>
      <c r="J52" s="102"/>
      <c r="K52" s="102"/>
      <c r="L52" s="102"/>
      <c r="M52" s="114"/>
      <c r="N52" s="102"/>
      <c r="O52" s="121"/>
      <c r="P52" s="127"/>
      <c r="Q52" s="121"/>
    </row>
    <row r="53" spans="1:19" ht="16.5" thickBot="1" x14ac:dyDescent="0.3">
      <c r="A53" s="95"/>
      <c r="B53" s="188">
        <f>IF($B$128=TRUE,B49+1,"")</f>
        <v>12</v>
      </c>
      <c r="C53" s="100"/>
      <c r="D53" s="101"/>
      <c r="E53" s="104"/>
      <c r="H53" s="102"/>
      <c r="I53" s="103"/>
      <c r="M53" s="114"/>
      <c r="N53" s="102"/>
      <c r="O53" s="121"/>
      <c r="P53" s="127"/>
      <c r="Q53" s="121"/>
    </row>
    <row r="54" spans="1:19" ht="21" thickBot="1" x14ac:dyDescent="0.3">
      <c r="A54" s="95">
        <f>IF($B$129=TRUE,23,"")</f>
        <v>23</v>
      </c>
      <c r="B54" s="187" t="s">
        <v>303</v>
      </c>
      <c r="C54" s="104"/>
      <c r="D54" s="115"/>
      <c r="E54" s="115"/>
      <c r="H54" s="118"/>
      <c r="I54" s="103"/>
      <c r="M54" s="114"/>
      <c r="N54" s="102"/>
      <c r="O54" s="121"/>
      <c r="P54" s="127"/>
      <c r="Q54" s="121"/>
    </row>
    <row r="55" spans="1:19" ht="16.5" thickBot="1" x14ac:dyDescent="0.3">
      <c r="A55" s="95"/>
      <c r="B55" s="190"/>
      <c r="C55" s="95"/>
      <c r="D55" s="111"/>
      <c r="E55" s="111"/>
      <c r="H55" s="118"/>
      <c r="I55" s="103"/>
      <c r="J55" s="118">
        <f>IF($B$128=TRUE,J23+1,"")</f>
        <v>54</v>
      </c>
      <c r="K55" s="118"/>
      <c r="L55" s="118"/>
      <c r="M55" s="114">
        <v>38</v>
      </c>
      <c r="N55" s="110"/>
      <c r="O55" s="132"/>
      <c r="P55" s="127"/>
      <c r="Q55" s="121"/>
    </row>
    <row r="56" spans="1:19" ht="21" thickBot="1" x14ac:dyDescent="0.3">
      <c r="A56" s="95">
        <f>IF($B$129=TRUE,3,"")</f>
        <v>3</v>
      </c>
      <c r="B56" s="187" t="s">
        <v>278</v>
      </c>
      <c r="C56" s="97"/>
      <c r="D56" s="111"/>
      <c r="E56" s="111"/>
      <c r="H56" s="118"/>
      <c r="I56" s="103"/>
      <c r="M56" s="124"/>
      <c r="P56" s="127"/>
      <c r="Q56" s="121"/>
    </row>
    <row r="57" spans="1:19" ht="16.5" thickBot="1" x14ac:dyDescent="0.3">
      <c r="A57" s="95"/>
      <c r="B57" s="188">
        <f>IF($B$128=TRUE,B53+1,"")</f>
        <v>13</v>
      </c>
      <c r="C57" s="100"/>
      <c r="D57" s="101"/>
      <c r="E57" s="97"/>
      <c r="H57" s="102"/>
      <c r="I57" s="103"/>
      <c r="M57" s="121"/>
      <c r="N57" s="126"/>
      <c r="O57" s="126"/>
      <c r="P57" s="127"/>
      <c r="Q57" s="121"/>
    </row>
    <row r="58" spans="1:19" ht="21" thickBot="1" x14ac:dyDescent="0.3">
      <c r="A58" s="95">
        <f>IF($B$129=TRUE,30,"")</f>
        <v>30</v>
      </c>
      <c r="B58" s="187" t="s">
        <v>281</v>
      </c>
      <c r="C58" s="104"/>
      <c r="D58" s="105"/>
      <c r="E58" s="114"/>
      <c r="H58" s="102"/>
      <c r="I58" s="103"/>
      <c r="J58" s="95"/>
      <c r="K58" s="95"/>
      <c r="L58" s="95"/>
      <c r="M58" s="114"/>
      <c r="N58" s="105"/>
      <c r="O58" s="133" t="s">
        <v>147</v>
      </c>
      <c r="P58" s="96"/>
      <c r="Q58" s="104"/>
    </row>
    <row r="59" spans="1:19" ht="15.75" thickBot="1" x14ac:dyDescent="0.3">
      <c r="A59" s="95"/>
      <c r="B59" s="189"/>
      <c r="C59" s="95"/>
      <c r="D59" s="118">
        <f>IF($B$128=TRUE,D51+1,"")</f>
        <v>31</v>
      </c>
      <c r="F59" s="108"/>
      <c r="G59" s="109"/>
      <c r="H59" s="110"/>
      <c r="I59" s="97"/>
      <c r="J59" s="95"/>
      <c r="K59" s="95"/>
      <c r="L59" s="95"/>
      <c r="M59" s="124"/>
      <c r="N59" s="105"/>
      <c r="O59" s="131"/>
      <c r="P59" s="127"/>
    </row>
    <row r="60" spans="1:19" ht="21" thickBot="1" x14ac:dyDescent="0.3">
      <c r="A60" s="95">
        <f>IF($B$129=TRUE,14,"")</f>
        <v>14</v>
      </c>
      <c r="B60" s="187" t="s">
        <v>304</v>
      </c>
      <c r="C60" s="97"/>
      <c r="D60" s="105"/>
      <c r="E60" s="114"/>
      <c r="H60" s="102"/>
      <c r="I60" s="125"/>
      <c r="J60" s="95"/>
      <c r="K60" s="95"/>
      <c r="L60" s="95"/>
      <c r="M60" s="124"/>
      <c r="N60" s="105"/>
      <c r="O60" s="131"/>
    </row>
    <row r="61" spans="1:19" ht="16.5" thickBot="1" x14ac:dyDescent="0.3">
      <c r="A61" s="95"/>
      <c r="B61" s="188">
        <f>IF($B$128=TRUE,B57+1,"")</f>
        <v>14</v>
      </c>
      <c r="C61" s="100"/>
      <c r="D61" s="101"/>
      <c r="E61" s="104"/>
      <c r="I61" s="121"/>
      <c r="M61" s="121"/>
      <c r="N61" s="118"/>
      <c r="O61" s="131"/>
    </row>
    <row r="62" spans="1:19" ht="21" thickBot="1" x14ac:dyDescent="0.3">
      <c r="A62" s="95">
        <f>IF($B$129=TRUE,19,"")</f>
        <v>19</v>
      </c>
      <c r="B62" s="187" t="s">
        <v>282</v>
      </c>
      <c r="C62" s="104"/>
      <c r="D62" s="115"/>
      <c r="E62" s="115"/>
      <c r="H62" s="118"/>
      <c r="I62" s="121"/>
      <c r="J62" s="127"/>
      <c r="K62" s="127"/>
      <c r="L62" s="127"/>
      <c r="M62" s="112"/>
      <c r="N62" s="118"/>
      <c r="O62" s="131"/>
      <c r="P62" s="127"/>
    </row>
    <row r="63" spans="1:19" ht="15.75" thickBot="1" x14ac:dyDescent="0.3">
      <c r="A63" s="95"/>
      <c r="B63" s="189"/>
      <c r="C63" s="95"/>
      <c r="D63" s="111"/>
      <c r="E63" s="111"/>
      <c r="H63" s="118">
        <f>IF($B$128=TRUE,H47+1,"")</f>
        <v>44</v>
      </c>
      <c r="J63" s="146"/>
      <c r="K63" s="128"/>
      <c r="L63" s="128"/>
      <c r="M63" s="104"/>
      <c r="N63" s="126"/>
      <c r="O63" s="135"/>
      <c r="P63" s="127"/>
    </row>
    <row r="64" spans="1:19" ht="21" thickBot="1" x14ac:dyDescent="0.3">
      <c r="A64" s="95">
        <f>IF($B$129=TRUE,6,"")</f>
        <v>6</v>
      </c>
      <c r="B64" s="187" t="s">
        <v>280</v>
      </c>
      <c r="C64" s="97"/>
      <c r="D64" s="111"/>
      <c r="E64" s="111"/>
      <c r="H64" s="118"/>
      <c r="I64" s="114"/>
      <c r="J64" s="95"/>
      <c r="K64" s="95"/>
      <c r="L64" s="95"/>
      <c r="M64" s="95"/>
      <c r="N64" s="126"/>
      <c r="O64" s="135"/>
      <c r="P64" s="127"/>
    </row>
    <row r="65" spans="1:19" ht="16.5" thickBot="1" x14ac:dyDescent="0.3">
      <c r="A65" s="95"/>
      <c r="B65" s="188">
        <f>IF($B$128=TRUE,B61+1,"")</f>
        <v>15</v>
      </c>
      <c r="C65" s="100"/>
      <c r="D65" s="101"/>
      <c r="E65" s="97"/>
      <c r="H65" s="102"/>
      <c r="I65" s="114"/>
      <c r="J65" s="95"/>
      <c r="K65" s="95"/>
      <c r="L65" s="95"/>
      <c r="M65" s="126"/>
      <c r="N65" s="131"/>
      <c r="O65" s="127"/>
    </row>
    <row r="66" spans="1:19" ht="21" thickBot="1" x14ac:dyDescent="0.3">
      <c r="A66" s="95">
        <f>IF($B$129=TRUE,27,"")</f>
        <v>27</v>
      </c>
      <c r="B66" s="187" t="s">
        <v>295</v>
      </c>
      <c r="C66" s="104"/>
      <c r="D66" s="105"/>
      <c r="E66" s="114"/>
      <c r="H66" s="102"/>
      <c r="I66" s="114"/>
      <c r="J66" s="95"/>
      <c r="K66" s="95"/>
      <c r="L66" s="126"/>
      <c r="M66" s="131"/>
      <c r="N66" s="127"/>
    </row>
    <row r="67" spans="1:19" ht="15.75" thickBot="1" x14ac:dyDescent="0.3">
      <c r="A67" s="95"/>
      <c r="B67" s="189"/>
      <c r="C67" s="95"/>
      <c r="D67" s="118">
        <f>IF($B$128=TRUE,D59+1,"")</f>
        <v>32</v>
      </c>
      <c r="F67" s="108"/>
      <c r="G67" s="109"/>
      <c r="H67" s="109"/>
      <c r="I67" s="129"/>
      <c r="J67" s="95"/>
      <c r="K67" s="95"/>
      <c r="L67" s="126"/>
      <c r="M67" s="131"/>
      <c r="N67" s="127"/>
    </row>
    <row r="68" spans="1:19" ht="21" thickBot="1" x14ac:dyDescent="0.3">
      <c r="A68" s="95">
        <f>IF($B$129=TRUE,11,"")</f>
        <v>11</v>
      </c>
      <c r="B68" s="187" t="s">
        <v>291</v>
      </c>
      <c r="C68" s="97"/>
      <c r="D68" s="105"/>
      <c r="E68" s="114"/>
      <c r="H68" s="102"/>
      <c r="I68" s="103"/>
      <c r="K68" s="95"/>
      <c r="L68" s="126"/>
      <c r="M68" s="131"/>
      <c r="N68" s="127"/>
    </row>
    <row r="69" spans="1:19" ht="16.5" thickBot="1" x14ac:dyDescent="0.3">
      <c r="A69" s="95"/>
      <c r="B69" s="188">
        <f>IF($B$128=TRUE,B65+1,"")</f>
        <v>16</v>
      </c>
      <c r="C69" s="100"/>
      <c r="D69" s="101"/>
      <c r="E69" s="104"/>
      <c r="H69" s="102"/>
      <c r="I69" s="103"/>
      <c r="N69" s="127"/>
    </row>
    <row r="70" spans="1:19" ht="21" thickBot="1" x14ac:dyDescent="0.3">
      <c r="A70" s="95">
        <f>IF($B$129=TRUE,22,"")</f>
        <v>22</v>
      </c>
      <c r="B70" s="187" t="s">
        <v>296</v>
      </c>
      <c r="C70" s="104"/>
      <c r="D70" s="127"/>
      <c r="E70" s="113"/>
      <c r="G70" s="95"/>
      <c r="H70" s="113"/>
      <c r="K70" s="95"/>
      <c r="L70" s="134"/>
      <c r="M70" s="127"/>
    </row>
    <row r="71" spans="1:19" ht="15.75" x14ac:dyDescent="0.25">
      <c r="A71" s="95"/>
      <c r="B71" s="117"/>
      <c r="C71" s="111"/>
      <c r="D71" s="105"/>
      <c r="E71" s="113"/>
      <c r="F71" s="95"/>
      <c r="G71" s="113"/>
      <c r="J71" s="95"/>
      <c r="K71" s="134"/>
      <c r="L71" s="127"/>
    </row>
    <row r="72" spans="1:19" ht="18" x14ac:dyDescent="0.25">
      <c r="A72" s="95"/>
      <c r="B72" s="117"/>
      <c r="C72" s="111"/>
      <c r="D72" s="105"/>
      <c r="E72" s="113"/>
      <c r="F72" s="94" t="s">
        <v>148</v>
      </c>
      <c r="G72" s="113"/>
      <c r="J72" s="95"/>
      <c r="K72" s="134"/>
      <c r="L72" s="127"/>
    </row>
    <row r="73" spans="1:19" ht="30" x14ac:dyDescent="0.4">
      <c r="A73" s="90" t="s">
        <v>182</v>
      </c>
      <c r="B73" s="90"/>
      <c r="C73" s="90"/>
      <c r="D73" s="95"/>
      <c r="I73" s="136" t="s">
        <v>146</v>
      </c>
      <c r="M73" s="95"/>
      <c r="N73" s="95"/>
    </row>
    <row r="74" spans="1:19" ht="15.75" thickBot="1" x14ac:dyDescent="0.3">
      <c r="E74" s="98" t="s">
        <v>149</v>
      </c>
      <c r="F74" s="101"/>
      <c r="G74" s="97"/>
      <c r="O74" s="95"/>
      <c r="P74" s="95"/>
    </row>
    <row r="75" spans="1:19" ht="16.5" thickBot="1" x14ac:dyDescent="0.3">
      <c r="G75" s="137"/>
      <c r="H75" s="101"/>
      <c r="I75" s="97"/>
      <c r="J75" s="95"/>
      <c r="K75" s="95"/>
      <c r="L75" s="95"/>
      <c r="M75" s="138" t="s">
        <v>150</v>
      </c>
      <c r="N75" s="128"/>
      <c r="O75" s="97"/>
      <c r="P75" s="127"/>
    </row>
    <row r="76" spans="1:19" ht="15.75" thickBot="1" x14ac:dyDescent="0.3">
      <c r="C76" s="133" t="s">
        <v>151</v>
      </c>
      <c r="D76" s="101"/>
      <c r="E76" s="97"/>
      <c r="F76" s="99">
        <f>IF($B$128=TRUE,D67+1,"")</f>
        <v>33</v>
      </c>
      <c r="G76" s="121"/>
      <c r="H76" s="105"/>
      <c r="I76" s="106"/>
      <c r="J76" s="95"/>
      <c r="K76" s="95"/>
      <c r="L76" s="95"/>
      <c r="M76" s="113"/>
      <c r="N76" s="95"/>
      <c r="O76" s="139"/>
    </row>
    <row r="77" spans="1:19" ht="16.5" thickBot="1" x14ac:dyDescent="0.3">
      <c r="C77" s="113"/>
      <c r="D77" s="99">
        <v>17</v>
      </c>
      <c r="E77" s="100"/>
      <c r="F77" s="101"/>
      <c r="G77" s="104"/>
      <c r="H77" s="105"/>
      <c r="I77" s="114"/>
      <c r="J77" s="105"/>
      <c r="K77" s="95"/>
      <c r="L77" s="95"/>
      <c r="M77" s="113"/>
      <c r="N77" s="95"/>
      <c r="O77" s="139"/>
      <c r="Q77" s="98" t="s">
        <v>152</v>
      </c>
      <c r="R77" s="128"/>
      <c r="S77" s="97"/>
    </row>
    <row r="78" spans="1:19" ht="15.75" thickBot="1" x14ac:dyDescent="0.3">
      <c r="C78" s="133" t="s">
        <v>153</v>
      </c>
      <c r="D78" s="101"/>
      <c r="E78" s="104"/>
      <c r="H78" s="118">
        <f>IF($B$128=TRUE,H63+1,"")</f>
        <v>45</v>
      </c>
      <c r="I78" s="121"/>
      <c r="J78" s="128"/>
      <c r="K78" s="97"/>
      <c r="L78" s="95"/>
      <c r="M78" s="113"/>
      <c r="N78" s="95"/>
      <c r="O78" s="139"/>
      <c r="P78" s="95"/>
      <c r="R78" s="95"/>
      <c r="S78" s="140"/>
    </row>
    <row r="79" spans="1:19" x14ac:dyDescent="0.25">
      <c r="C79" s="113"/>
      <c r="D79" s="98"/>
      <c r="H79" s="118"/>
      <c r="I79" s="121"/>
      <c r="J79" s="127"/>
      <c r="K79" s="141"/>
      <c r="L79" s="95"/>
      <c r="M79" s="113"/>
      <c r="N79" s="95"/>
      <c r="O79" s="139"/>
      <c r="P79" s="95"/>
      <c r="R79" s="95"/>
      <c r="S79" s="139"/>
    </row>
    <row r="80" spans="1:19" ht="15.75" thickBot="1" x14ac:dyDescent="0.3">
      <c r="C80" s="113"/>
      <c r="D80" s="113"/>
      <c r="E80" s="113" t="s">
        <v>154</v>
      </c>
      <c r="F80" s="101"/>
      <c r="G80" s="97"/>
      <c r="H80" s="105"/>
      <c r="I80" s="114"/>
      <c r="J80" s="105"/>
      <c r="K80" s="125"/>
      <c r="L80" s="95"/>
      <c r="M80" s="113"/>
      <c r="O80" s="139"/>
      <c r="P80" s="95"/>
      <c r="R80" s="95"/>
      <c r="S80" s="139"/>
    </row>
    <row r="81" spans="3:20" ht="16.5" thickBot="1" x14ac:dyDescent="0.3">
      <c r="C81" s="133"/>
      <c r="D81" s="133"/>
      <c r="E81" s="133"/>
      <c r="G81" s="137"/>
      <c r="H81" s="142"/>
      <c r="I81" s="104"/>
      <c r="J81" s="118">
        <f>IF($B$128=TRUE,H117+1,"")</f>
        <v>49</v>
      </c>
      <c r="K81" s="114"/>
      <c r="L81" s="128"/>
      <c r="M81" s="97"/>
      <c r="N81" s="118">
        <f>IF($B$128=TRUE,L114+1,"")</f>
        <v>57</v>
      </c>
      <c r="O81" s="139"/>
      <c r="P81" s="128"/>
      <c r="Q81" s="97"/>
      <c r="R81" s="95"/>
      <c r="S81" s="139"/>
    </row>
    <row r="82" spans="3:20" ht="15.75" thickBot="1" x14ac:dyDescent="0.3">
      <c r="C82" s="133" t="s">
        <v>155</v>
      </c>
      <c r="D82" s="101"/>
      <c r="E82" s="97"/>
      <c r="F82" s="99">
        <f>IF($B$128=TRUE,F76+1,"")</f>
        <v>34</v>
      </c>
      <c r="G82" s="121"/>
      <c r="H82" s="143"/>
      <c r="I82" s="111"/>
      <c r="J82" s="118"/>
      <c r="K82" s="114"/>
      <c r="L82" s="127"/>
      <c r="M82" s="141"/>
      <c r="N82" s="118"/>
      <c r="O82" s="139"/>
      <c r="P82" s="144"/>
      <c r="Q82" s="119"/>
      <c r="S82" s="139"/>
    </row>
    <row r="83" spans="3:20" ht="16.5" thickBot="1" x14ac:dyDescent="0.3">
      <c r="C83" s="113"/>
      <c r="D83" s="99">
        <f>IF($B$128=TRUE,D77+1,"")</f>
        <v>18</v>
      </c>
      <c r="E83" s="100"/>
      <c r="F83" s="101"/>
      <c r="G83" s="104"/>
      <c r="H83" s="95"/>
      <c r="I83" s="113"/>
      <c r="J83" s="105"/>
      <c r="K83" s="114"/>
      <c r="L83" s="95"/>
      <c r="M83" s="124"/>
      <c r="N83" s="95"/>
      <c r="O83" s="139"/>
      <c r="P83" s="127"/>
      <c r="Q83" s="121"/>
      <c r="S83" s="139"/>
    </row>
    <row r="84" spans="3:20" ht="15.75" thickBot="1" x14ac:dyDescent="0.3">
      <c r="C84" s="133" t="s">
        <v>156</v>
      </c>
      <c r="D84" s="101"/>
      <c r="E84" s="104"/>
      <c r="H84" s="95"/>
      <c r="I84" s="133" t="s">
        <v>157</v>
      </c>
      <c r="J84" s="142"/>
      <c r="K84" s="104"/>
      <c r="L84" s="95"/>
      <c r="M84" s="124"/>
      <c r="N84" s="95"/>
      <c r="O84" s="139"/>
      <c r="P84" s="127"/>
      <c r="Q84" s="121"/>
      <c r="R84" s="118"/>
      <c r="S84" s="139"/>
    </row>
    <row r="85" spans="3:20" x14ac:dyDescent="0.25">
      <c r="C85" s="133"/>
      <c r="D85" s="113"/>
      <c r="E85" s="113"/>
      <c r="H85" s="95"/>
      <c r="L85" s="95"/>
      <c r="M85" s="124"/>
      <c r="N85" s="95"/>
      <c r="O85" s="139"/>
      <c r="P85" s="127"/>
      <c r="Q85" s="121"/>
      <c r="R85" s="95"/>
      <c r="S85" s="139"/>
    </row>
    <row r="86" spans="3:20" x14ac:dyDescent="0.25">
      <c r="C86" s="133"/>
      <c r="D86" s="113"/>
      <c r="E86" s="113"/>
      <c r="H86" s="95"/>
      <c r="I86" s="113"/>
      <c r="J86" s="95"/>
      <c r="K86" s="95"/>
      <c r="L86" s="95"/>
      <c r="M86" s="124"/>
      <c r="N86" s="95"/>
      <c r="O86" s="139"/>
      <c r="P86" s="127"/>
      <c r="Q86" s="121"/>
      <c r="R86" s="118">
        <f>IF($B$128=TRUE,P95+1,"")</f>
        <v>61</v>
      </c>
      <c r="S86" s="139"/>
    </row>
    <row r="87" spans="3:20" ht="15.75" thickBot="1" x14ac:dyDescent="0.3">
      <c r="C87" s="133"/>
      <c r="D87" s="98"/>
      <c r="E87" s="98" t="s">
        <v>158</v>
      </c>
      <c r="F87" s="101"/>
      <c r="G87" s="97"/>
      <c r="H87" s="95"/>
      <c r="I87" s="113"/>
      <c r="J87" s="95"/>
      <c r="K87" s="95"/>
      <c r="L87" s="95"/>
      <c r="M87" s="124"/>
      <c r="N87" s="95"/>
      <c r="O87" s="139"/>
      <c r="P87" s="127"/>
      <c r="Q87" s="121"/>
      <c r="R87" s="95"/>
      <c r="S87" s="139"/>
    </row>
    <row r="88" spans="3:20" ht="16.5" thickBot="1" x14ac:dyDescent="0.3">
      <c r="C88" s="133"/>
      <c r="D88" s="98"/>
      <c r="G88" s="137"/>
      <c r="H88" s="101"/>
      <c r="I88" s="97"/>
      <c r="J88" s="95"/>
      <c r="K88" s="95"/>
      <c r="L88" s="118">
        <f>IF($B$128=TRUE,J55+1,"")</f>
        <v>55</v>
      </c>
      <c r="M88" s="124"/>
      <c r="N88" s="128"/>
      <c r="O88" s="104"/>
      <c r="P88" s="127"/>
      <c r="Q88" s="121"/>
      <c r="R88" s="95"/>
      <c r="S88" s="139"/>
      <c r="T88" s="145" t="s">
        <v>180</v>
      </c>
    </row>
    <row r="89" spans="3:20" ht="15.75" thickBot="1" x14ac:dyDescent="0.3">
      <c r="C89" s="133" t="s">
        <v>159</v>
      </c>
      <c r="D89" s="101"/>
      <c r="E89" s="97"/>
      <c r="F89" s="99">
        <f>IF($B$128=TRUE,F82+1,"")</f>
        <v>35</v>
      </c>
      <c r="G89" s="121"/>
      <c r="H89" s="105"/>
      <c r="I89" s="106"/>
      <c r="J89" s="95"/>
      <c r="K89" s="95"/>
      <c r="L89" s="95"/>
      <c r="M89" s="124"/>
      <c r="P89" s="127"/>
      <c r="Q89" s="121"/>
      <c r="R89" s="95"/>
      <c r="S89" s="139"/>
    </row>
    <row r="90" spans="3:20" ht="16.5" thickBot="1" x14ac:dyDescent="0.3">
      <c r="C90" s="133"/>
      <c r="D90" s="99">
        <f>IF($B$128=TRUE,D83+1,"")</f>
        <v>19</v>
      </c>
      <c r="E90" s="100"/>
      <c r="F90" s="101"/>
      <c r="G90" s="104"/>
      <c r="H90" s="105"/>
      <c r="I90" s="125"/>
      <c r="J90" s="95"/>
      <c r="K90" s="95"/>
      <c r="L90" s="95"/>
      <c r="M90" s="124"/>
      <c r="P90" s="127"/>
      <c r="Q90" s="121"/>
      <c r="S90" s="121"/>
    </row>
    <row r="91" spans="3:20" ht="15.75" thickBot="1" x14ac:dyDescent="0.3">
      <c r="C91" s="133" t="s">
        <v>160</v>
      </c>
      <c r="D91" s="101"/>
      <c r="E91" s="104"/>
      <c r="H91" s="118">
        <f>IF($B$128=TRUE,H78+1,"")</f>
        <v>46</v>
      </c>
      <c r="I91" s="114"/>
      <c r="J91" s="101"/>
      <c r="K91" s="97"/>
      <c r="L91" s="95"/>
      <c r="M91" s="124"/>
      <c r="P91" s="127"/>
      <c r="Q91" s="121"/>
      <c r="S91" s="121"/>
    </row>
    <row r="92" spans="3:20" x14ac:dyDescent="0.25">
      <c r="C92" s="133"/>
      <c r="D92" s="98"/>
      <c r="H92" s="105"/>
      <c r="I92" s="114"/>
      <c r="J92" s="105"/>
      <c r="K92" s="106"/>
      <c r="L92" s="95"/>
      <c r="M92" s="124"/>
      <c r="P92" s="127"/>
      <c r="Q92" s="121"/>
      <c r="S92" s="121"/>
    </row>
    <row r="93" spans="3:20" ht="15.75" thickBot="1" x14ac:dyDescent="0.3">
      <c r="C93" s="133"/>
      <c r="D93" s="113"/>
      <c r="E93" s="113" t="s">
        <v>161</v>
      </c>
      <c r="F93" s="101"/>
      <c r="G93" s="97"/>
      <c r="H93" s="105"/>
      <c r="I93" s="114"/>
      <c r="J93" s="105"/>
      <c r="K93" s="125"/>
      <c r="L93" s="95"/>
      <c r="M93" s="124"/>
      <c r="P93" s="127"/>
      <c r="Q93" s="121"/>
      <c r="S93" s="121"/>
    </row>
    <row r="94" spans="3:20" ht="16.5" thickBot="1" x14ac:dyDescent="0.3">
      <c r="C94" s="133"/>
      <c r="D94" s="133"/>
      <c r="E94" s="133"/>
      <c r="G94" s="137"/>
      <c r="H94" s="142"/>
      <c r="I94" s="104"/>
      <c r="J94" s="118">
        <f>IF($B$128=TRUE,J81+1,"")</f>
        <v>50</v>
      </c>
      <c r="K94" s="114"/>
      <c r="L94" s="146"/>
      <c r="M94" s="104"/>
      <c r="P94" s="127"/>
      <c r="Q94" s="121"/>
      <c r="S94" s="121"/>
    </row>
    <row r="95" spans="3:20" ht="15.75" thickBot="1" x14ac:dyDescent="0.3">
      <c r="C95" s="133" t="s">
        <v>162</v>
      </c>
      <c r="D95" s="101"/>
      <c r="E95" s="97"/>
      <c r="F95" s="99">
        <f>IF($B$128=TRUE,F89+1,"")</f>
        <v>36</v>
      </c>
      <c r="G95" s="121"/>
      <c r="H95" s="95"/>
      <c r="I95" s="113"/>
      <c r="J95" s="105"/>
      <c r="K95" s="114"/>
      <c r="P95" s="118">
        <f>IF($B$128=TRUE,N40+1,"")</f>
        <v>60</v>
      </c>
      <c r="Q95" s="121"/>
      <c r="R95" s="128"/>
      <c r="S95" s="104"/>
    </row>
    <row r="96" spans="3:20" ht="16.5" thickBot="1" x14ac:dyDescent="0.3">
      <c r="C96" s="133"/>
      <c r="D96" s="99">
        <f>IF($B$128=TRUE,D90+1,"")</f>
        <v>20</v>
      </c>
      <c r="E96" s="100"/>
      <c r="F96" s="101"/>
      <c r="G96" s="104"/>
      <c r="H96" s="95"/>
      <c r="I96" s="113"/>
      <c r="J96" s="105"/>
      <c r="K96" s="114"/>
      <c r="P96" s="127"/>
      <c r="Q96" s="121"/>
    </row>
    <row r="97" spans="3:17" ht="15.75" thickBot="1" x14ac:dyDescent="0.3">
      <c r="C97" s="133" t="s">
        <v>163</v>
      </c>
      <c r="D97" s="101"/>
      <c r="E97" s="104"/>
      <c r="H97" s="95"/>
      <c r="I97" s="133" t="s">
        <v>164</v>
      </c>
      <c r="J97" s="142"/>
      <c r="K97" s="104"/>
      <c r="L97" s="95"/>
      <c r="M97" s="113"/>
      <c r="P97" s="127"/>
      <c r="Q97" s="121"/>
    </row>
    <row r="98" spans="3:17" x14ac:dyDescent="0.25">
      <c r="C98" s="113"/>
      <c r="D98" s="113"/>
      <c r="E98" s="113"/>
      <c r="H98" s="95"/>
      <c r="L98" s="95"/>
      <c r="M98" s="113"/>
      <c r="P98" s="127"/>
      <c r="Q98" s="121"/>
    </row>
    <row r="99" spans="3:17" x14ac:dyDescent="0.25">
      <c r="C99" s="113"/>
      <c r="D99" s="113"/>
      <c r="E99" s="113"/>
      <c r="F99" s="95"/>
      <c r="G99" s="113"/>
      <c r="H99" s="95"/>
      <c r="I99" s="95"/>
      <c r="J99" s="95"/>
      <c r="K99" s="113"/>
      <c r="N99" s="95"/>
      <c r="O99" s="95"/>
      <c r="P99" s="127"/>
      <c r="Q99" s="121"/>
    </row>
    <row r="100" spans="3:17" ht="15.75" thickBot="1" x14ac:dyDescent="0.3">
      <c r="E100" s="98" t="s">
        <v>165</v>
      </c>
      <c r="F100" s="101"/>
      <c r="G100" s="97"/>
      <c r="O100" s="95"/>
      <c r="P100" s="127"/>
      <c r="Q100" s="121"/>
    </row>
    <row r="101" spans="3:17" ht="16.5" thickBot="1" x14ac:dyDescent="0.3">
      <c r="G101" s="137"/>
      <c r="H101" s="101"/>
      <c r="I101" s="97"/>
      <c r="J101" s="95"/>
      <c r="K101" s="95"/>
      <c r="L101" s="95"/>
      <c r="M101" s="138" t="s">
        <v>166</v>
      </c>
      <c r="N101" s="128"/>
      <c r="O101" s="97"/>
      <c r="P101" s="127"/>
      <c r="Q101" s="121"/>
    </row>
    <row r="102" spans="3:17" ht="15.75" thickBot="1" x14ac:dyDescent="0.3">
      <c r="C102" s="133" t="s">
        <v>167</v>
      </c>
      <c r="D102" s="101"/>
      <c r="E102" s="97"/>
      <c r="F102" s="99">
        <f>IF($B$128=TRUE,F95+1,"")</f>
        <v>37</v>
      </c>
      <c r="G102" s="121"/>
      <c r="H102" s="105"/>
      <c r="I102" s="106"/>
      <c r="J102" s="95"/>
      <c r="K102" s="95"/>
      <c r="L102" s="95"/>
      <c r="M102" s="113"/>
      <c r="N102" s="95"/>
      <c r="O102" s="139"/>
      <c r="P102" s="126"/>
      <c r="Q102" s="121"/>
    </row>
    <row r="103" spans="3:17" ht="16.5" thickBot="1" x14ac:dyDescent="0.3">
      <c r="C103" s="113"/>
      <c r="D103" s="99">
        <f>IF($B$128=TRUE,D96+1,"")</f>
        <v>21</v>
      </c>
      <c r="E103" s="100"/>
      <c r="F103" s="101"/>
      <c r="G103" s="104"/>
      <c r="H103" s="105"/>
      <c r="I103" s="114"/>
      <c r="J103" s="105"/>
      <c r="K103" s="95"/>
      <c r="L103" s="95"/>
      <c r="M103" s="113"/>
      <c r="N103" s="95"/>
      <c r="O103" s="139"/>
      <c r="P103" s="126"/>
      <c r="Q103" s="121"/>
    </row>
    <row r="104" spans="3:17" ht="15.75" thickBot="1" x14ac:dyDescent="0.3">
      <c r="C104" s="133" t="s">
        <v>168</v>
      </c>
      <c r="D104" s="101"/>
      <c r="E104" s="104"/>
      <c r="H104" s="118">
        <f>IF($B$128=TRUE,H91+1,"")</f>
        <v>47</v>
      </c>
      <c r="I104" s="121"/>
      <c r="J104" s="128"/>
      <c r="K104" s="97"/>
      <c r="L104" s="95"/>
      <c r="M104" s="113"/>
      <c r="N104" s="95"/>
      <c r="O104" s="139"/>
      <c r="P104" s="127"/>
      <c r="Q104" s="121"/>
    </row>
    <row r="105" spans="3:17" x14ac:dyDescent="0.25">
      <c r="C105" s="113"/>
      <c r="D105" s="98"/>
      <c r="H105" s="118"/>
      <c r="I105" s="121"/>
      <c r="J105" s="127"/>
      <c r="K105" s="141"/>
      <c r="L105" s="95"/>
      <c r="M105" s="113"/>
      <c r="N105" s="95"/>
      <c r="O105" s="139"/>
      <c r="P105" s="127"/>
      <c r="Q105" s="121"/>
    </row>
    <row r="106" spans="3:17" ht="15.75" thickBot="1" x14ac:dyDescent="0.3">
      <c r="C106" s="113"/>
      <c r="D106" s="113"/>
      <c r="E106" s="113" t="s">
        <v>169</v>
      </c>
      <c r="F106" s="101"/>
      <c r="G106" s="97"/>
      <c r="H106" s="105"/>
      <c r="I106" s="114"/>
      <c r="J106" s="105"/>
      <c r="K106" s="125"/>
      <c r="L106" s="95"/>
      <c r="M106" s="113"/>
      <c r="O106" s="139"/>
      <c r="P106" s="127"/>
      <c r="Q106" s="121"/>
    </row>
    <row r="107" spans="3:17" ht="16.5" thickBot="1" x14ac:dyDescent="0.3">
      <c r="C107" s="133"/>
      <c r="D107" s="133"/>
      <c r="E107" s="133"/>
      <c r="G107" s="137"/>
      <c r="H107" s="142"/>
      <c r="I107" s="104"/>
      <c r="J107" s="118">
        <f>IF($B$128=TRUE,J94+1,"")</f>
        <v>51</v>
      </c>
      <c r="K107" s="114"/>
      <c r="L107" s="128"/>
      <c r="M107" s="97"/>
      <c r="N107" s="118">
        <f>IF($B$128=TRUE,N81+1,"")</f>
        <v>58</v>
      </c>
      <c r="O107" s="139"/>
      <c r="P107" s="128"/>
      <c r="Q107" s="104"/>
    </row>
    <row r="108" spans="3:17" ht="15.75" thickBot="1" x14ac:dyDescent="0.3">
      <c r="C108" s="133" t="s">
        <v>170</v>
      </c>
      <c r="D108" s="101"/>
      <c r="E108" s="97"/>
      <c r="F108" s="99">
        <f>IF($B$128=TRUE,F102+1,"")</f>
        <v>38</v>
      </c>
      <c r="G108" s="121"/>
      <c r="H108" s="143"/>
      <c r="I108" s="111"/>
      <c r="J108" s="118"/>
      <c r="K108" s="114"/>
      <c r="L108" s="127"/>
      <c r="M108" s="141"/>
      <c r="N108" s="118"/>
      <c r="O108" s="139"/>
    </row>
    <row r="109" spans="3:17" ht="16.5" thickBot="1" x14ac:dyDescent="0.3">
      <c r="C109" s="113"/>
      <c r="D109" s="99">
        <f>IF($B$128=TRUE,D103+1,"")</f>
        <v>22</v>
      </c>
      <c r="E109" s="100"/>
      <c r="F109" s="101"/>
      <c r="G109" s="104"/>
      <c r="H109" s="95"/>
      <c r="I109" s="113"/>
      <c r="J109" s="105"/>
      <c r="K109" s="114"/>
      <c r="L109" s="95"/>
      <c r="M109" s="124"/>
      <c r="N109" s="95"/>
      <c r="O109" s="139"/>
      <c r="P109" s="95"/>
    </row>
    <row r="110" spans="3:17" ht="15.75" thickBot="1" x14ac:dyDescent="0.3">
      <c r="C110" s="133" t="s">
        <v>171</v>
      </c>
      <c r="D110" s="101"/>
      <c r="E110" s="104"/>
      <c r="H110" s="95"/>
      <c r="I110" s="133" t="s">
        <v>172</v>
      </c>
      <c r="J110" s="142"/>
      <c r="K110" s="104"/>
      <c r="L110" s="95"/>
      <c r="M110" s="124"/>
      <c r="N110" s="95"/>
      <c r="O110" s="139"/>
      <c r="P110" s="95"/>
    </row>
    <row r="111" spans="3:17" x14ac:dyDescent="0.25">
      <c r="C111" s="133"/>
      <c r="D111" s="113"/>
      <c r="E111" s="113"/>
      <c r="H111" s="95"/>
      <c r="L111" s="95"/>
      <c r="M111" s="124"/>
      <c r="N111" s="95"/>
      <c r="O111" s="139"/>
      <c r="P111" s="95"/>
    </row>
    <row r="112" spans="3:17" x14ac:dyDescent="0.25">
      <c r="C112" s="133"/>
      <c r="D112" s="113"/>
      <c r="E112" s="113"/>
      <c r="H112" s="95"/>
      <c r="I112" s="113"/>
      <c r="J112" s="95"/>
      <c r="K112" s="95"/>
      <c r="L112" s="95"/>
      <c r="M112" s="124"/>
      <c r="N112" s="95"/>
      <c r="O112" s="139"/>
      <c r="P112" s="95"/>
    </row>
    <row r="113" spans="2:16" ht="15.75" thickBot="1" x14ac:dyDescent="0.3">
      <c r="C113" s="133"/>
      <c r="D113" s="98"/>
      <c r="E113" s="98" t="s">
        <v>173</v>
      </c>
      <c r="F113" s="101"/>
      <c r="G113" s="97"/>
      <c r="H113" s="95"/>
      <c r="I113" s="113"/>
      <c r="J113" s="95"/>
      <c r="K113" s="95"/>
      <c r="L113" s="95"/>
      <c r="M113" s="124"/>
      <c r="N113" s="95"/>
      <c r="O113" s="139"/>
      <c r="P113" s="95"/>
    </row>
    <row r="114" spans="2:16" ht="16.5" thickBot="1" x14ac:dyDescent="0.3">
      <c r="C114" s="133"/>
      <c r="D114" s="98"/>
      <c r="G114" s="137"/>
      <c r="H114" s="101"/>
      <c r="I114" s="97"/>
      <c r="J114" s="95"/>
      <c r="K114" s="95"/>
      <c r="L114" s="118">
        <f>IF($B$128=TRUE,L88+1,"")</f>
        <v>56</v>
      </c>
      <c r="M114" s="124"/>
      <c r="N114" s="128"/>
      <c r="O114" s="104"/>
      <c r="P114" s="95"/>
    </row>
    <row r="115" spans="2:16" ht="15.75" thickBot="1" x14ac:dyDescent="0.3">
      <c r="C115" s="133" t="s">
        <v>174</v>
      </c>
      <c r="D115" s="101"/>
      <c r="E115" s="97"/>
      <c r="F115" s="99">
        <f>IF($B$128=TRUE,F108+1,"")</f>
        <v>39</v>
      </c>
      <c r="G115" s="121"/>
      <c r="H115" s="105"/>
      <c r="I115" s="106"/>
      <c r="J115" s="95"/>
      <c r="K115" s="95"/>
      <c r="L115" s="95"/>
      <c r="M115" s="124"/>
      <c r="P115" s="95"/>
    </row>
    <row r="116" spans="2:16" ht="16.5" thickBot="1" x14ac:dyDescent="0.3">
      <c r="C116" s="133"/>
      <c r="D116" s="99">
        <f>IF($B$128=TRUE,D109+1,"")</f>
        <v>23</v>
      </c>
      <c r="E116" s="100"/>
      <c r="F116" s="101"/>
      <c r="G116" s="104"/>
      <c r="H116" s="105"/>
      <c r="I116" s="125"/>
      <c r="J116" s="95"/>
      <c r="K116" s="95"/>
      <c r="L116" s="95"/>
      <c r="M116" s="124"/>
      <c r="P116" s="95"/>
    </row>
    <row r="117" spans="2:16" ht="15.75" thickBot="1" x14ac:dyDescent="0.3">
      <c r="C117" s="133" t="s">
        <v>175</v>
      </c>
      <c r="D117" s="101"/>
      <c r="E117" s="104"/>
      <c r="H117" s="118">
        <f>IF($B$128=TRUE,H104+1,"")</f>
        <v>48</v>
      </c>
      <c r="I117" s="114"/>
      <c r="J117" s="101"/>
      <c r="K117" s="97"/>
      <c r="L117" s="95"/>
      <c r="M117" s="124"/>
      <c r="P117" s="95"/>
    </row>
    <row r="118" spans="2:16" x14ac:dyDescent="0.25">
      <c r="C118" s="133"/>
      <c r="D118" s="98"/>
      <c r="H118" s="105"/>
      <c r="I118" s="114"/>
      <c r="J118" s="105"/>
      <c r="K118" s="106"/>
      <c r="L118" s="95"/>
      <c r="M118" s="124"/>
      <c r="P118" s="95"/>
    </row>
    <row r="119" spans="2:16" ht="15.75" thickBot="1" x14ac:dyDescent="0.3">
      <c r="C119" s="133"/>
      <c r="D119" s="113"/>
      <c r="E119" s="113" t="s">
        <v>176</v>
      </c>
      <c r="F119" s="101"/>
      <c r="G119" s="97"/>
      <c r="H119" s="105"/>
      <c r="I119" s="114"/>
      <c r="J119" s="105"/>
      <c r="K119" s="125"/>
      <c r="L119" s="95"/>
      <c r="M119" s="124"/>
      <c r="P119" s="95"/>
    </row>
    <row r="120" spans="2:16" ht="16.5" thickBot="1" x14ac:dyDescent="0.3">
      <c r="C120" s="133"/>
      <c r="D120" s="133"/>
      <c r="E120" s="133"/>
      <c r="G120" s="137"/>
      <c r="H120" s="142"/>
      <c r="I120" s="104"/>
      <c r="J120" s="118">
        <f>IF($B$128=TRUE,J107+1,"")</f>
        <v>52</v>
      </c>
      <c r="K120" s="114"/>
      <c r="L120" s="146"/>
      <c r="M120" s="104"/>
      <c r="P120" s="95"/>
    </row>
    <row r="121" spans="2:16" ht="15.75" thickBot="1" x14ac:dyDescent="0.3">
      <c r="C121" s="133" t="s">
        <v>177</v>
      </c>
      <c r="D121" s="101"/>
      <c r="E121" s="97"/>
      <c r="F121" s="99">
        <f>IF($B$128=TRUE,F115+1,"")</f>
        <v>40</v>
      </c>
      <c r="G121" s="121"/>
      <c r="H121" s="95"/>
      <c r="I121" s="113"/>
      <c r="J121" s="105"/>
      <c r="K121" s="114"/>
      <c r="P121" s="95"/>
    </row>
    <row r="122" spans="2:16" ht="16.5" thickBot="1" x14ac:dyDescent="0.3">
      <c r="C122" s="133"/>
      <c r="D122" s="99">
        <f>IF($B$128=TRUE,D116+1,"")</f>
        <v>24</v>
      </c>
      <c r="E122" s="100"/>
      <c r="F122" s="101"/>
      <c r="G122" s="104"/>
      <c r="H122" s="95"/>
      <c r="I122" s="113"/>
      <c r="J122" s="105"/>
      <c r="K122" s="114"/>
      <c r="P122" s="95"/>
    </row>
    <row r="123" spans="2:16" ht="15.75" thickBot="1" x14ac:dyDescent="0.3">
      <c r="C123" s="133" t="s">
        <v>178</v>
      </c>
      <c r="D123" s="101"/>
      <c r="E123" s="104"/>
      <c r="H123" s="95"/>
      <c r="I123" s="133" t="s">
        <v>179</v>
      </c>
      <c r="J123" s="142"/>
      <c r="K123" s="104"/>
      <c r="L123" s="95"/>
      <c r="M123" s="113"/>
      <c r="P123" s="95"/>
    </row>
    <row r="124" spans="2:16" x14ac:dyDescent="0.25">
      <c r="C124" s="113"/>
      <c r="D124" s="113"/>
      <c r="E124" s="113"/>
      <c r="H124" s="95"/>
      <c r="L124" s="95"/>
      <c r="M124" s="113"/>
      <c r="P124" s="95"/>
    </row>
    <row r="128" spans="2:16" x14ac:dyDescent="0.25">
      <c r="B128" s="89" t="b">
        <v>1</v>
      </c>
    </row>
    <row r="129" spans="2:2" x14ac:dyDescent="0.25">
      <c r="B129" s="89" t="b">
        <v>1</v>
      </c>
    </row>
  </sheetData>
  <phoneticPr fontId="5" type="noConversion"/>
  <pageMargins left="0.2" right="0.2" top="0.2" bottom="0.42" header="0.3" footer="0.3"/>
  <pageSetup paperSize="9" scale="34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print="0" autoFill="0" autoLine="0" autoPict="0">
                <anchor moveWithCells="1">
                  <from>
                    <xdr:col>0</xdr:col>
                    <xdr:colOff>133350</xdr:colOff>
                    <xdr:row>42</xdr:row>
                    <xdr:rowOff>28575</xdr:rowOff>
                  </from>
                  <to>
                    <xdr:col>1</xdr:col>
                    <xdr:colOff>9525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print="0" autoFill="0" autoLine="0" autoPict="0">
                <anchor moveWithCells="1">
                  <from>
                    <xdr:col>0</xdr:col>
                    <xdr:colOff>133350</xdr:colOff>
                    <xdr:row>42</xdr:row>
                    <xdr:rowOff>57150</xdr:rowOff>
                  </from>
                  <to>
                    <xdr:col>1</xdr:col>
                    <xdr:colOff>9525</xdr:colOff>
                    <xdr:row>42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37"/>
  <sheetViews>
    <sheetView topLeftCell="A10" zoomScale="85" zoomScaleNormal="85" workbookViewId="0">
      <selection activeCell="F23" sqref="F23"/>
    </sheetView>
  </sheetViews>
  <sheetFormatPr defaultColWidth="8.85546875" defaultRowHeight="15" x14ac:dyDescent="0.25"/>
  <cols>
    <col min="1" max="1" width="3.5703125" style="61" customWidth="1"/>
    <col min="2" max="2" width="31.140625" style="61" customWidth="1"/>
    <col min="3" max="3" width="54.5703125" style="61" customWidth="1"/>
    <col min="4" max="4" width="15.7109375" style="61" customWidth="1"/>
    <col min="5" max="5" width="9.5703125" style="61" customWidth="1"/>
    <col min="6" max="6" width="22.28515625" style="61" customWidth="1"/>
    <col min="7" max="7" width="5.28515625" style="61" customWidth="1"/>
    <col min="8" max="8" width="6.140625" style="61" customWidth="1"/>
    <col min="9" max="16384" width="8.85546875" style="61"/>
  </cols>
  <sheetData>
    <row r="1" spans="1:9" x14ac:dyDescent="0.25">
      <c r="A1" s="417" t="s">
        <v>37</v>
      </c>
      <c r="B1" s="418"/>
      <c r="C1" s="418"/>
      <c r="D1" s="418"/>
      <c r="E1" s="418"/>
      <c r="F1" s="418"/>
    </row>
    <row r="2" spans="1:9" x14ac:dyDescent="0.25">
      <c r="A2" s="417" t="s">
        <v>38</v>
      </c>
      <c r="B2" s="417"/>
      <c r="C2" s="417"/>
      <c r="D2" s="417"/>
      <c r="E2" s="417"/>
      <c r="F2" s="417"/>
    </row>
    <row r="3" spans="1:9" x14ac:dyDescent="0.25">
      <c r="A3" s="418" t="s">
        <v>47</v>
      </c>
      <c r="B3" s="418"/>
      <c r="C3" s="418"/>
      <c r="D3" s="418"/>
      <c r="E3" s="418"/>
      <c r="F3" s="418"/>
    </row>
    <row r="4" spans="1:9" x14ac:dyDescent="0.25">
      <c r="A4" s="62" t="s">
        <v>48</v>
      </c>
      <c r="B4" s="63"/>
      <c r="C4" s="63"/>
      <c r="D4" s="63"/>
      <c r="E4" s="63"/>
      <c r="F4" s="64" t="s">
        <v>25</v>
      </c>
    </row>
    <row r="5" spans="1:9" s="2" customFormat="1" ht="45" x14ac:dyDescent="0.25">
      <c r="A5" s="40" t="s">
        <v>43</v>
      </c>
      <c r="B5" s="40" t="s">
        <v>42</v>
      </c>
      <c r="C5" s="40" t="s">
        <v>44</v>
      </c>
      <c r="D5" s="40" t="s">
        <v>45</v>
      </c>
      <c r="E5" s="176" t="s">
        <v>46</v>
      </c>
      <c r="F5" s="40" t="s">
        <v>49</v>
      </c>
      <c r="I5" s="65"/>
    </row>
    <row r="6" spans="1:9" ht="30" x14ac:dyDescent="0.25">
      <c r="A6" s="66">
        <v>1</v>
      </c>
      <c r="B6" s="67" t="s">
        <v>40</v>
      </c>
      <c r="C6" s="68" t="s">
        <v>93</v>
      </c>
      <c r="D6" s="69"/>
      <c r="E6" s="69" t="s">
        <v>94</v>
      </c>
      <c r="F6" s="69"/>
    </row>
    <row r="7" spans="1:9" ht="45" x14ac:dyDescent="0.25">
      <c r="A7" s="66">
        <v>2</v>
      </c>
      <c r="B7" s="67" t="s">
        <v>63</v>
      </c>
      <c r="C7" s="68" t="s">
        <v>95</v>
      </c>
      <c r="D7" s="69"/>
      <c r="E7" s="69" t="s">
        <v>96</v>
      </c>
      <c r="F7" s="69"/>
    </row>
    <row r="8" spans="1:9" ht="30" x14ac:dyDescent="0.25">
      <c r="A8" s="66">
        <v>3</v>
      </c>
      <c r="B8" s="67" t="s">
        <v>64</v>
      </c>
      <c r="C8" s="70" t="s">
        <v>97</v>
      </c>
      <c r="D8" s="69"/>
      <c r="E8" s="69" t="s">
        <v>98</v>
      </c>
      <c r="F8" s="69"/>
    </row>
    <row r="9" spans="1:9" ht="30" x14ac:dyDescent="0.25">
      <c r="A9" s="66">
        <v>4</v>
      </c>
      <c r="B9" s="67" t="s">
        <v>65</v>
      </c>
      <c r="C9" s="70" t="s">
        <v>97</v>
      </c>
      <c r="D9" s="69"/>
      <c r="E9" s="69" t="s">
        <v>98</v>
      </c>
      <c r="F9" s="69"/>
    </row>
    <row r="10" spans="1:9" ht="30" x14ac:dyDescent="0.25">
      <c r="A10" s="66">
        <v>5</v>
      </c>
      <c r="B10" s="67" t="s">
        <v>66</v>
      </c>
      <c r="C10" s="68" t="s">
        <v>99</v>
      </c>
      <c r="D10" s="69"/>
      <c r="E10" s="69" t="s">
        <v>98</v>
      </c>
      <c r="F10" s="69"/>
    </row>
    <row r="11" spans="1:9" ht="30" x14ac:dyDescent="0.25">
      <c r="A11" s="66">
        <v>6</v>
      </c>
      <c r="B11" s="67" t="s">
        <v>67</v>
      </c>
      <c r="C11" s="68" t="s">
        <v>100</v>
      </c>
      <c r="D11" s="69"/>
      <c r="E11" s="69" t="s">
        <v>94</v>
      </c>
      <c r="F11" s="69"/>
    </row>
    <row r="12" spans="1:9" ht="30" x14ac:dyDescent="0.25">
      <c r="A12" s="66">
        <v>7</v>
      </c>
      <c r="B12" s="67" t="s">
        <v>68</v>
      </c>
      <c r="C12" s="68" t="s">
        <v>101</v>
      </c>
      <c r="D12" s="69"/>
      <c r="E12" s="69" t="s">
        <v>102</v>
      </c>
      <c r="F12" s="69"/>
    </row>
    <row r="13" spans="1:9" ht="30" x14ac:dyDescent="0.25">
      <c r="A13" s="66">
        <v>8</v>
      </c>
      <c r="B13" s="67" t="s">
        <v>69</v>
      </c>
      <c r="C13" s="68" t="s">
        <v>103</v>
      </c>
      <c r="D13" s="69"/>
      <c r="E13" s="69" t="s">
        <v>98</v>
      </c>
      <c r="F13" s="69"/>
    </row>
    <row r="14" spans="1:9" ht="30" x14ac:dyDescent="0.25">
      <c r="A14" s="66">
        <v>9</v>
      </c>
      <c r="B14" s="67" t="s">
        <v>70</v>
      </c>
      <c r="C14" s="68" t="s">
        <v>104</v>
      </c>
      <c r="D14" s="69"/>
      <c r="E14" s="69" t="s">
        <v>94</v>
      </c>
      <c r="F14" s="69"/>
    </row>
    <row r="15" spans="1:9" ht="45" x14ac:dyDescent="0.25">
      <c r="A15" s="66">
        <v>10</v>
      </c>
      <c r="B15" s="67" t="s">
        <v>71</v>
      </c>
      <c r="C15" s="68" t="s">
        <v>132</v>
      </c>
      <c r="D15" s="69"/>
      <c r="E15" s="69" t="s">
        <v>102</v>
      </c>
      <c r="F15" s="69"/>
    </row>
    <row r="16" spans="1:9" ht="30" x14ac:dyDescent="0.25">
      <c r="A16" s="66">
        <v>11</v>
      </c>
      <c r="B16" s="254" t="s">
        <v>88</v>
      </c>
      <c r="C16" s="68" t="s">
        <v>105</v>
      </c>
      <c r="D16" s="69"/>
      <c r="E16" s="69" t="s">
        <v>98</v>
      </c>
      <c r="F16" s="69"/>
    </row>
    <row r="17" spans="1:6" ht="30" x14ac:dyDescent="0.25">
      <c r="A17" s="66">
        <v>12</v>
      </c>
      <c r="B17" s="67" t="s">
        <v>72</v>
      </c>
      <c r="C17" s="68" t="s">
        <v>106</v>
      </c>
      <c r="D17" s="69"/>
      <c r="E17" s="69" t="s">
        <v>94</v>
      </c>
      <c r="F17" s="69"/>
    </row>
    <row r="18" spans="1:6" ht="30" x14ac:dyDescent="0.25">
      <c r="A18" s="66">
        <v>13</v>
      </c>
      <c r="B18" s="67" t="s">
        <v>73</v>
      </c>
      <c r="C18" s="68" t="s">
        <v>107</v>
      </c>
      <c r="D18" s="69"/>
      <c r="E18" s="69" t="s">
        <v>94</v>
      </c>
      <c r="F18" s="69"/>
    </row>
    <row r="19" spans="1:6" ht="30" x14ac:dyDescent="0.25">
      <c r="A19" s="66">
        <v>14</v>
      </c>
      <c r="B19" s="67" t="s">
        <v>74</v>
      </c>
      <c r="C19" s="68" t="s">
        <v>133</v>
      </c>
      <c r="D19" s="69"/>
      <c r="E19" s="69" t="s">
        <v>98</v>
      </c>
      <c r="F19" s="69"/>
    </row>
    <row r="20" spans="1:6" ht="30" x14ac:dyDescent="0.25">
      <c r="A20" s="66">
        <v>15</v>
      </c>
      <c r="B20" s="67" t="s">
        <v>75</v>
      </c>
      <c r="C20" s="68" t="s">
        <v>108</v>
      </c>
      <c r="D20" s="69" t="s">
        <v>109</v>
      </c>
      <c r="E20" s="69" t="s">
        <v>94</v>
      </c>
      <c r="F20" s="69"/>
    </row>
    <row r="21" spans="1:6" ht="30" x14ac:dyDescent="0.25">
      <c r="A21" s="66">
        <v>16</v>
      </c>
      <c r="B21" s="67" t="s">
        <v>76</v>
      </c>
      <c r="C21" s="68" t="s">
        <v>110</v>
      </c>
      <c r="D21" s="69" t="s">
        <v>111</v>
      </c>
      <c r="E21" s="69" t="s">
        <v>96</v>
      </c>
      <c r="F21" s="69"/>
    </row>
    <row r="22" spans="1:6" ht="29.25" customHeight="1" x14ac:dyDescent="0.25">
      <c r="A22" s="66">
        <v>17</v>
      </c>
      <c r="B22" s="67" t="s">
        <v>77</v>
      </c>
      <c r="C22" s="68" t="s">
        <v>134</v>
      </c>
      <c r="D22" s="69"/>
      <c r="E22" s="69" t="s">
        <v>94</v>
      </c>
      <c r="F22" s="69"/>
    </row>
    <row r="23" spans="1:6" ht="33" customHeight="1" x14ac:dyDescent="0.25">
      <c r="A23" s="66">
        <v>18</v>
      </c>
      <c r="B23" s="67" t="s">
        <v>78</v>
      </c>
      <c r="C23" s="68" t="s">
        <v>112</v>
      </c>
      <c r="D23" s="69" t="s">
        <v>113</v>
      </c>
      <c r="E23" s="69" t="s">
        <v>98</v>
      </c>
      <c r="F23" s="69"/>
    </row>
    <row r="24" spans="1:6" ht="30" x14ac:dyDescent="0.25">
      <c r="A24" s="66">
        <v>19</v>
      </c>
      <c r="B24" s="67" t="s">
        <v>79</v>
      </c>
      <c r="C24" s="68" t="s">
        <v>114</v>
      </c>
      <c r="D24" s="69" t="s">
        <v>115</v>
      </c>
      <c r="E24" s="69" t="s">
        <v>98</v>
      </c>
      <c r="F24" s="69"/>
    </row>
    <row r="25" spans="1:6" ht="30" x14ac:dyDescent="0.25">
      <c r="A25" s="66">
        <v>20</v>
      </c>
      <c r="B25" s="67" t="s">
        <v>80</v>
      </c>
      <c r="C25" s="68" t="s">
        <v>116</v>
      </c>
      <c r="D25" s="69" t="s">
        <v>117</v>
      </c>
      <c r="E25" s="69" t="s">
        <v>102</v>
      </c>
      <c r="F25" s="69"/>
    </row>
    <row r="26" spans="1:6" ht="30" x14ac:dyDescent="0.25">
      <c r="A26" s="66">
        <v>21</v>
      </c>
      <c r="B26" s="67" t="s">
        <v>81</v>
      </c>
      <c r="C26" s="70" t="s">
        <v>135</v>
      </c>
      <c r="D26" s="69"/>
      <c r="E26" s="69" t="s">
        <v>102</v>
      </c>
      <c r="F26" s="69"/>
    </row>
    <row r="27" spans="1:6" ht="31.5" customHeight="1" x14ac:dyDescent="0.25">
      <c r="A27" s="66">
        <v>22</v>
      </c>
      <c r="B27" s="67" t="s">
        <v>82</v>
      </c>
      <c r="C27" s="68" t="s">
        <v>118</v>
      </c>
      <c r="D27" s="69" t="s">
        <v>119</v>
      </c>
      <c r="E27" s="69" t="s">
        <v>102</v>
      </c>
      <c r="F27" s="69"/>
    </row>
    <row r="28" spans="1:6" ht="30" x14ac:dyDescent="0.25">
      <c r="A28" s="66">
        <v>23</v>
      </c>
      <c r="B28" s="67" t="s">
        <v>83</v>
      </c>
      <c r="C28" s="68" t="s">
        <v>106</v>
      </c>
      <c r="D28" s="69"/>
      <c r="E28" s="69" t="s">
        <v>94</v>
      </c>
      <c r="F28" s="69"/>
    </row>
    <row r="29" spans="1:6" ht="45" x14ac:dyDescent="0.25">
      <c r="A29" s="66">
        <v>24</v>
      </c>
      <c r="B29" s="67" t="s">
        <v>84</v>
      </c>
      <c r="C29" s="68" t="s">
        <v>120</v>
      </c>
      <c r="D29" s="69"/>
      <c r="E29" s="69" t="s">
        <v>94</v>
      </c>
      <c r="F29" s="69"/>
    </row>
    <row r="30" spans="1:6" ht="30" x14ac:dyDescent="0.25">
      <c r="A30" s="66">
        <v>25</v>
      </c>
      <c r="B30" s="67" t="s">
        <v>85</v>
      </c>
      <c r="C30" s="68" t="s">
        <v>121</v>
      </c>
      <c r="D30" s="69"/>
      <c r="E30" s="69" t="s">
        <v>94</v>
      </c>
      <c r="F30" s="69"/>
    </row>
    <row r="31" spans="1:6" ht="30" x14ac:dyDescent="0.25">
      <c r="A31" s="66">
        <v>26</v>
      </c>
      <c r="B31" s="67" t="s">
        <v>86</v>
      </c>
      <c r="C31" s="67" t="s">
        <v>122</v>
      </c>
      <c r="D31" s="67"/>
      <c r="E31" s="66" t="s">
        <v>94</v>
      </c>
      <c r="F31" s="69"/>
    </row>
    <row r="32" spans="1:6" ht="45" x14ac:dyDescent="0.25">
      <c r="A32" s="66">
        <v>27</v>
      </c>
      <c r="B32" s="67" t="s">
        <v>87</v>
      </c>
      <c r="C32" s="67" t="s">
        <v>123</v>
      </c>
      <c r="D32" s="71"/>
      <c r="E32" s="69" t="s">
        <v>102</v>
      </c>
      <c r="F32" s="69"/>
    </row>
    <row r="33" spans="1:6" ht="45" x14ac:dyDescent="0.25">
      <c r="A33" s="66">
        <v>28</v>
      </c>
      <c r="B33" s="67" t="s">
        <v>89</v>
      </c>
      <c r="C33" s="67" t="s">
        <v>124</v>
      </c>
      <c r="D33" s="71"/>
      <c r="E33" s="66" t="s">
        <v>94</v>
      </c>
      <c r="F33" s="69"/>
    </row>
    <row r="34" spans="1:6" ht="30" x14ac:dyDescent="0.25">
      <c r="A34" s="66">
        <v>29</v>
      </c>
      <c r="B34" s="67" t="s">
        <v>125</v>
      </c>
      <c r="C34" s="68" t="s">
        <v>126</v>
      </c>
      <c r="D34" s="69"/>
      <c r="E34" s="69" t="s">
        <v>127</v>
      </c>
      <c r="F34" s="69"/>
    </row>
    <row r="35" spans="1:6" ht="30" x14ac:dyDescent="0.25">
      <c r="A35" s="66">
        <v>30</v>
      </c>
      <c r="B35" s="67" t="s">
        <v>128</v>
      </c>
      <c r="C35" s="68" t="s">
        <v>129</v>
      </c>
      <c r="D35" s="69"/>
      <c r="E35" s="69" t="s">
        <v>127</v>
      </c>
      <c r="F35" s="69"/>
    </row>
    <row r="36" spans="1:6" ht="29.25" customHeight="1" x14ac:dyDescent="0.25">
      <c r="A36" s="66">
        <v>31</v>
      </c>
      <c r="B36" s="67"/>
      <c r="C36" s="69"/>
      <c r="D36" s="69"/>
      <c r="E36" s="69"/>
      <c r="F36" s="69"/>
    </row>
    <row r="37" spans="1:6" ht="29.25" customHeight="1" x14ac:dyDescent="0.25">
      <c r="A37" s="66">
        <v>32</v>
      </c>
      <c r="B37" s="67"/>
      <c r="C37" s="69"/>
      <c r="D37" s="69"/>
      <c r="E37" s="69"/>
      <c r="F37" s="69"/>
    </row>
  </sheetData>
  <mergeCells count="3">
    <mergeCell ref="A1:F1"/>
    <mergeCell ref="A2:F2"/>
    <mergeCell ref="A3:F3"/>
  </mergeCells>
  <phoneticPr fontId="5" type="noConversion"/>
  <pageMargins left="0.39370078740157483" right="0.19685039370078741" top="0.31496062992125984" bottom="0.31496062992125984" header="0.19685039370078741" footer="0.19685039370078741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B41"/>
  <sheetViews>
    <sheetView zoomScale="70" zoomScaleNormal="70" workbookViewId="0">
      <selection activeCell="B38" sqref="B38"/>
    </sheetView>
  </sheetViews>
  <sheetFormatPr defaultColWidth="8.85546875" defaultRowHeight="18" x14ac:dyDescent="0.25"/>
  <cols>
    <col min="1" max="1" width="4.85546875" style="1" customWidth="1"/>
    <col min="2" max="2" width="46.7109375" style="4" customWidth="1"/>
    <col min="3" max="12" width="4.5703125" style="1" customWidth="1"/>
    <col min="13" max="13" width="7.5703125" style="1" customWidth="1"/>
    <col min="14" max="14" width="7.7109375" style="1" customWidth="1"/>
    <col min="15" max="16" width="7.85546875" style="1" customWidth="1"/>
    <col min="17" max="18" width="8.28515625" style="1" customWidth="1"/>
    <col min="19" max="23" width="5" style="1" bestFit="1" customWidth="1"/>
    <col min="24" max="25" width="6.42578125" style="1" customWidth="1"/>
    <col min="26" max="27" width="5.140625" style="1" bestFit="1" customWidth="1"/>
    <col min="28" max="28" width="6.140625" style="1" customWidth="1"/>
    <col min="29" max="16384" width="8.85546875" style="1"/>
  </cols>
  <sheetData>
    <row r="1" spans="1:28" s="75" customFormat="1" ht="20.25" x14ac:dyDescent="0.25">
      <c r="A1" s="379" t="s">
        <v>37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</row>
    <row r="2" spans="1:28" s="75" customFormat="1" ht="20.25" x14ac:dyDescent="0.25">
      <c r="A2" s="379" t="s">
        <v>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</row>
    <row r="3" spans="1:28" s="75" customFormat="1" ht="20.25" x14ac:dyDescent="0.25">
      <c r="A3" s="419" t="s">
        <v>50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</row>
    <row r="4" spans="1:28" s="75" customFormat="1" ht="15" customHeight="1" x14ac:dyDescent="0.25">
      <c r="A4" s="81" t="s">
        <v>48</v>
      </c>
      <c r="B4" s="56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 t="s">
        <v>25</v>
      </c>
    </row>
    <row r="5" spans="1:28" s="75" customFormat="1" ht="20.25" x14ac:dyDescent="0.25">
      <c r="A5" s="420" t="s">
        <v>23</v>
      </c>
      <c r="B5" s="420" t="s">
        <v>30</v>
      </c>
      <c r="C5" s="421" t="s">
        <v>2</v>
      </c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</row>
    <row r="6" spans="1:28" s="7" customFormat="1" ht="133.5" customHeight="1" x14ac:dyDescent="0.25">
      <c r="A6" s="420"/>
      <c r="B6" s="420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1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51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17</v>
      </c>
      <c r="T6" s="6" t="s">
        <v>54</v>
      </c>
      <c r="U6" s="6" t="s">
        <v>18</v>
      </c>
      <c r="V6" s="6" t="s">
        <v>0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39</v>
      </c>
      <c r="AB6" s="6"/>
    </row>
    <row r="7" spans="1:28" s="2" customFormat="1" ht="15" x14ac:dyDescent="0.25">
      <c r="A7" s="420"/>
      <c r="B7" s="420"/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87">
        <v>6</v>
      </c>
      <c r="I7" s="87">
        <v>7</v>
      </c>
      <c r="J7" s="87">
        <v>8</v>
      </c>
      <c r="K7" s="87">
        <v>9</v>
      </c>
      <c r="L7" s="87">
        <v>10</v>
      </c>
      <c r="M7" s="87">
        <v>11</v>
      </c>
      <c r="N7" s="87">
        <v>12</v>
      </c>
      <c r="O7" s="87">
        <v>13</v>
      </c>
      <c r="P7" s="87">
        <v>14</v>
      </c>
      <c r="Q7" s="87">
        <v>15</v>
      </c>
      <c r="R7" s="87">
        <v>16</v>
      </c>
      <c r="S7" s="87">
        <v>17</v>
      </c>
      <c r="T7" s="87">
        <v>18</v>
      </c>
      <c r="U7" s="87">
        <v>19</v>
      </c>
      <c r="V7" s="87">
        <v>20</v>
      </c>
      <c r="W7" s="87">
        <v>21</v>
      </c>
      <c r="X7" s="87">
        <v>22</v>
      </c>
      <c r="Y7" s="87">
        <v>23</v>
      </c>
      <c r="Z7" s="87">
        <v>25</v>
      </c>
      <c r="AA7" s="87">
        <v>26</v>
      </c>
      <c r="AB7" s="3"/>
    </row>
    <row r="8" spans="1:28" s="82" customFormat="1" x14ac:dyDescent="0.25">
      <c r="A8" s="41">
        <v>1</v>
      </c>
      <c r="B8" s="10" t="s">
        <v>40</v>
      </c>
      <c r="C8" s="42">
        <v>1</v>
      </c>
      <c r="D8" s="42">
        <v>1</v>
      </c>
      <c r="E8" s="42"/>
      <c r="F8" s="42">
        <v>1</v>
      </c>
      <c r="G8" s="42">
        <v>1</v>
      </c>
      <c r="H8" s="42">
        <v>1</v>
      </c>
      <c r="I8" s="88"/>
      <c r="J8" s="42"/>
      <c r="K8" s="88"/>
      <c r="L8" s="88"/>
      <c r="M8" s="42">
        <v>1</v>
      </c>
      <c r="N8" s="42"/>
      <c r="O8" s="42"/>
      <c r="P8" s="42"/>
      <c r="Q8" s="88"/>
      <c r="R8" s="88"/>
      <c r="S8" s="88"/>
      <c r="T8" s="42">
        <v>1</v>
      </c>
      <c r="U8" s="88"/>
      <c r="V8" s="42">
        <v>1</v>
      </c>
      <c r="W8" s="42">
        <v>1</v>
      </c>
      <c r="X8" s="88"/>
      <c r="Y8" s="88"/>
      <c r="Z8" s="42">
        <v>1</v>
      </c>
      <c r="AA8" s="88"/>
      <c r="AB8" s="42">
        <f>SUM(C8:AA8)</f>
        <v>10</v>
      </c>
    </row>
    <row r="9" spans="1:28" s="82" customFormat="1" x14ac:dyDescent="0.25">
      <c r="A9" s="41">
        <v>2</v>
      </c>
      <c r="B9" s="10" t="s">
        <v>63</v>
      </c>
      <c r="C9" s="42">
        <v>1</v>
      </c>
      <c r="D9" s="42"/>
      <c r="E9" s="42"/>
      <c r="F9" s="42">
        <v>1</v>
      </c>
      <c r="G9" s="42">
        <v>1</v>
      </c>
      <c r="H9" s="42"/>
      <c r="I9" s="88"/>
      <c r="J9" s="42"/>
      <c r="K9" s="88"/>
      <c r="L9" s="88"/>
      <c r="M9" s="42">
        <v>1</v>
      </c>
      <c r="N9" s="42"/>
      <c r="O9" s="42"/>
      <c r="P9" s="42"/>
      <c r="Q9" s="88"/>
      <c r="R9" s="88">
        <v>1</v>
      </c>
      <c r="S9" s="88">
        <v>1</v>
      </c>
      <c r="T9" s="42">
        <v>1</v>
      </c>
      <c r="U9" s="88"/>
      <c r="V9" s="42">
        <v>1</v>
      </c>
      <c r="W9" s="42">
        <v>1</v>
      </c>
      <c r="X9" s="88"/>
      <c r="Y9" s="88"/>
      <c r="Z9" s="42">
        <v>1</v>
      </c>
      <c r="AA9" s="88"/>
      <c r="AB9" s="42">
        <f t="shared" ref="AB9:AB35" si="0">SUM(C9:AA9)</f>
        <v>10</v>
      </c>
    </row>
    <row r="10" spans="1:28" s="82" customFormat="1" x14ac:dyDescent="0.25">
      <c r="A10" s="41">
        <v>3</v>
      </c>
      <c r="B10" s="10" t="s">
        <v>64</v>
      </c>
      <c r="C10" s="42">
        <v>1</v>
      </c>
      <c r="D10" s="42"/>
      <c r="E10" s="42">
        <v>1</v>
      </c>
      <c r="F10" s="42">
        <v>1</v>
      </c>
      <c r="G10" s="42">
        <v>1</v>
      </c>
      <c r="H10" s="42"/>
      <c r="I10" s="88"/>
      <c r="J10" s="42">
        <v>1</v>
      </c>
      <c r="K10" s="88">
        <v>1</v>
      </c>
      <c r="L10" s="88"/>
      <c r="M10" s="42"/>
      <c r="N10" s="42"/>
      <c r="O10" s="42"/>
      <c r="P10" s="42"/>
      <c r="Q10" s="88"/>
      <c r="R10" s="88"/>
      <c r="S10" s="88"/>
      <c r="T10" s="42"/>
      <c r="U10" s="88"/>
      <c r="V10" s="42">
        <v>1</v>
      </c>
      <c r="W10" s="42">
        <v>1</v>
      </c>
      <c r="X10" s="88"/>
      <c r="Y10" s="88">
        <v>1</v>
      </c>
      <c r="Z10" s="42">
        <v>1</v>
      </c>
      <c r="AA10" s="88"/>
      <c r="AB10" s="42">
        <f t="shared" si="0"/>
        <v>10</v>
      </c>
    </row>
    <row r="11" spans="1:28" s="82" customFormat="1" x14ac:dyDescent="0.25">
      <c r="A11" s="41">
        <v>4</v>
      </c>
      <c r="B11" s="10" t="s">
        <v>65</v>
      </c>
      <c r="C11" s="42"/>
      <c r="D11" s="42"/>
      <c r="E11" s="42">
        <v>1</v>
      </c>
      <c r="F11" s="42">
        <v>1</v>
      </c>
      <c r="G11" s="42">
        <v>1</v>
      </c>
      <c r="H11" s="42"/>
      <c r="I11" s="88">
        <v>1</v>
      </c>
      <c r="J11" s="42">
        <v>1</v>
      </c>
      <c r="K11" s="88">
        <v>1</v>
      </c>
      <c r="L11" s="88"/>
      <c r="M11" s="42"/>
      <c r="N11" s="42"/>
      <c r="O11" s="42">
        <v>1</v>
      </c>
      <c r="P11" s="42">
        <v>1</v>
      </c>
      <c r="Q11" s="88"/>
      <c r="R11" s="88"/>
      <c r="S11" s="88">
        <v>1</v>
      </c>
      <c r="T11" s="42"/>
      <c r="U11" s="88"/>
      <c r="V11" s="42"/>
      <c r="W11" s="42"/>
      <c r="X11" s="88"/>
      <c r="Y11" s="88"/>
      <c r="Z11" s="42">
        <v>1</v>
      </c>
      <c r="AA11" s="88"/>
      <c r="AB11" s="42">
        <f t="shared" si="0"/>
        <v>10</v>
      </c>
    </row>
    <row r="12" spans="1:28" s="82" customFormat="1" x14ac:dyDescent="0.25">
      <c r="A12" s="41">
        <v>5</v>
      </c>
      <c r="B12" s="10" t="s">
        <v>66</v>
      </c>
      <c r="C12" s="42">
        <v>1</v>
      </c>
      <c r="D12" s="42"/>
      <c r="E12" s="42"/>
      <c r="F12" s="42">
        <v>1</v>
      </c>
      <c r="G12" s="42">
        <v>1</v>
      </c>
      <c r="H12" s="42">
        <v>1</v>
      </c>
      <c r="I12" s="88"/>
      <c r="J12" s="42"/>
      <c r="K12" s="88"/>
      <c r="L12" s="88"/>
      <c r="M12" s="42">
        <v>1</v>
      </c>
      <c r="N12" s="42">
        <v>1</v>
      </c>
      <c r="O12" s="42"/>
      <c r="P12" s="42"/>
      <c r="Q12" s="88">
        <v>1</v>
      </c>
      <c r="R12" s="88"/>
      <c r="S12" s="88"/>
      <c r="T12" s="42"/>
      <c r="U12" s="88">
        <v>1</v>
      </c>
      <c r="V12" s="42">
        <v>1</v>
      </c>
      <c r="W12" s="42">
        <v>1</v>
      </c>
      <c r="X12" s="88"/>
      <c r="Y12" s="88"/>
      <c r="Z12" s="42"/>
      <c r="AA12" s="88"/>
      <c r="AB12" s="42">
        <f t="shared" si="0"/>
        <v>10</v>
      </c>
    </row>
    <row r="13" spans="1:28" s="82" customFormat="1" x14ac:dyDescent="0.25">
      <c r="A13" s="41">
        <v>6</v>
      </c>
      <c r="B13" s="10" t="s">
        <v>67</v>
      </c>
      <c r="C13" s="42">
        <v>1</v>
      </c>
      <c r="D13" s="42">
        <v>1</v>
      </c>
      <c r="E13" s="42"/>
      <c r="F13" s="42">
        <v>1</v>
      </c>
      <c r="G13" s="42"/>
      <c r="H13" s="42"/>
      <c r="I13" s="88"/>
      <c r="J13" s="42">
        <v>1</v>
      </c>
      <c r="K13" s="88"/>
      <c r="L13" s="88"/>
      <c r="M13" s="42">
        <v>1</v>
      </c>
      <c r="N13" s="42">
        <v>1</v>
      </c>
      <c r="O13" s="42"/>
      <c r="P13" s="42"/>
      <c r="Q13" s="88"/>
      <c r="R13" s="88"/>
      <c r="S13" s="88"/>
      <c r="T13" s="42">
        <v>1</v>
      </c>
      <c r="U13" s="88">
        <v>1</v>
      </c>
      <c r="V13" s="42">
        <v>1</v>
      </c>
      <c r="W13" s="42"/>
      <c r="X13" s="88"/>
      <c r="Y13" s="88"/>
      <c r="Z13" s="42">
        <v>1</v>
      </c>
      <c r="AA13" s="88"/>
      <c r="AB13" s="42">
        <f t="shared" si="0"/>
        <v>10</v>
      </c>
    </row>
    <row r="14" spans="1:28" s="82" customFormat="1" x14ac:dyDescent="0.25">
      <c r="A14" s="41">
        <v>7</v>
      </c>
      <c r="B14" s="10" t="s">
        <v>68</v>
      </c>
      <c r="C14" s="42">
        <v>1</v>
      </c>
      <c r="D14" s="42"/>
      <c r="E14" s="42">
        <v>1</v>
      </c>
      <c r="F14" s="42">
        <v>1</v>
      </c>
      <c r="G14" s="42"/>
      <c r="H14" s="42">
        <v>1</v>
      </c>
      <c r="I14" s="88"/>
      <c r="J14" s="42">
        <v>1</v>
      </c>
      <c r="K14" s="88"/>
      <c r="L14" s="88"/>
      <c r="M14" s="42">
        <v>1</v>
      </c>
      <c r="N14" s="42">
        <v>1</v>
      </c>
      <c r="O14" s="42"/>
      <c r="P14" s="42">
        <v>1</v>
      </c>
      <c r="Q14" s="88">
        <v>1</v>
      </c>
      <c r="R14" s="88"/>
      <c r="S14" s="88"/>
      <c r="T14" s="42"/>
      <c r="U14" s="88"/>
      <c r="V14" s="42"/>
      <c r="W14" s="42">
        <v>1</v>
      </c>
      <c r="X14" s="88"/>
      <c r="Y14" s="88"/>
      <c r="Z14" s="42"/>
      <c r="AA14" s="88"/>
      <c r="AB14" s="42">
        <f t="shared" si="0"/>
        <v>10</v>
      </c>
    </row>
    <row r="15" spans="1:28" s="82" customFormat="1" x14ac:dyDescent="0.25">
      <c r="A15" s="41">
        <v>8</v>
      </c>
      <c r="B15" s="10" t="s">
        <v>69</v>
      </c>
      <c r="C15" s="42">
        <v>1</v>
      </c>
      <c r="D15" s="42">
        <v>1</v>
      </c>
      <c r="E15" s="42">
        <v>1</v>
      </c>
      <c r="F15" s="42">
        <v>1</v>
      </c>
      <c r="G15" s="42"/>
      <c r="H15" s="42">
        <v>1</v>
      </c>
      <c r="I15" s="88">
        <v>1</v>
      </c>
      <c r="J15" s="42">
        <v>1</v>
      </c>
      <c r="K15" s="88"/>
      <c r="L15" s="88"/>
      <c r="M15" s="42"/>
      <c r="N15" s="42"/>
      <c r="O15" s="42">
        <v>1</v>
      </c>
      <c r="P15" s="42"/>
      <c r="Q15" s="88"/>
      <c r="R15" s="88"/>
      <c r="S15" s="88"/>
      <c r="T15" s="42"/>
      <c r="U15" s="88"/>
      <c r="V15" s="42"/>
      <c r="W15" s="42">
        <v>1</v>
      </c>
      <c r="X15" s="88"/>
      <c r="Y15" s="88"/>
      <c r="Z15" s="42"/>
      <c r="AA15" s="88">
        <v>1</v>
      </c>
      <c r="AB15" s="42">
        <f t="shared" si="0"/>
        <v>10</v>
      </c>
    </row>
    <row r="16" spans="1:28" s="82" customFormat="1" x14ac:dyDescent="0.25">
      <c r="A16" s="41">
        <v>9</v>
      </c>
      <c r="B16" s="10" t="s">
        <v>70</v>
      </c>
      <c r="C16" s="42">
        <v>1</v>
      </c>
      <c r="D16" s="42">
        <v>1</v>
      </c>
      <c r="E16" s="42">
        <v>1</v>
      </c>
      <c r="F16" s="42">
        <v>1</v>
      </c>
      <c r="G16" s="42">
        <v>1</v>
      </c>
      <c r="H16" s="42">
        <v>1</v>
      </c>
      <c r="I16" s="88"/>
      <c r="J16" s="42">
        <v>1</v>
      </c>
      <c r="K16" s="88"/>
      <c r="L16" s="88"/>
      <c r="M16" s="42"/>
      <c r="N16" s="42"/>
      <c r="O16" s="42">
        <v>1</v>
      </c>
      <c r="P16" s="42">
        <v>1</v>
      </c>
      <c r="Q16" s="88"/>
      <c r="R16" s="88"/>
      <c r="S16" s="88"/>
      <c r="T16" s="42"/>
      <c r="U16" s="88"/>
      <c r="V16" s="42">
        <v>1</v>
      </c>
      <c r="W16" s="42"/>
      <c r="X16" s="88"/>
      <c r="Y16" s="88"/>
      <c r="Z16" s="42"/>
      <c r="AA16" s="88"/>
      <c r="AB16" s="42">
        <f t="shared" si="0"/>
        <v>10</v>
      </c>
    </row>
    <row r="17" spans="1:28" s="82" customFormat="1" x14ac:dyDescent="0.25">
      <c r="A17" s="41">
        <v>10</v>
      </c>
      <c r="B17" s="10" t="s">
        <v>71</v>
      </c>
      <c r="C17" s="42">
        <v>1</v>
      </c>
      <c r="D17" s="42">
        <v>1</v>
      </c>
      <c r="E17" s="42">
        <v>1</v>
      </c>
      <c r="F17" s="42">
        <v>1</v>
      </c>
      <c r="G17" s="42"/>
      <c r="H17" s="42">
        <v>1</v>
      </c>
      <c r="I17" s="88">
        <v>1</v>
      </c>
      <c r="J17" s="42">
        <v>1</v>
      </c>
      <c r="K17" s="88"/>
      <c r="L17" s="88"/>
      <c r="M17" s="42"/>
      <c r="N17" s="42"/>
      <c r="O17" s="42"/>
      <c r="P17" s="42"/>
      <c r="Q17" s="88"/>
      <c r="R17" s="88"/>
      <c r="S17" s="88"/>
      <c r="T17" s="42">
        <v>1</v>
      </c>
      <c r="U17" s="88"/>
      <c r="V17" s="42">
        <v>1</v>
      </c>
      <c r="W17" s="42">
        <v>1</v>
      </c>
      <c r="X17" s="88"/>
      <c r="Y17" s="88"/>
      <c r="Z17" s="42"/>
      <c r="AA17" s="88"/>
      <c r="AB17" s="42">
        <f t="shared" si="0"/>
        <v>10</v>
      </c>
    </row>
    <row r="18" spans="1:28" s="82" customFormat="1" ht="15" customHeight="1" x14ac:dyDescent="0.25">
      <c r="A18" s="41">
        <v>11</v>
      </c>
      <c r="B18" s="10" t="s">
        <v>88</v>
      </c>
      <c r="C18" s="42"/>
      <c r="D18" s="42"/>
      <c r="E18" s="42"/>
      <c r="F18" s="42"/>
      <c r="G18" s="42"/>
      <c r="H18" s="42"/>
      <c r="I18" s="88"/>
      <c r="J18" s="42"/>
      <c r="K18" s="88"/>
      <c r="L18" s="88"/>
      <c r="M18" s="42"/>
      <c r="N18" s="42"/>
      <c r="O18" s="42"/>
      <c r="P18" s="42"/>
      <c r="Q18" s="88"/>
      <c r="R18" s="88"/>
      <c r="S18" s="88"/>
      <c r="T18" s="42"/>
      <c r="U18" s="88"/>
      <c r="V18" s="42"/>
      <c r="W18" s="42"/>
      <c r="X18" s="88"/>
      <c r="Y18" s="88"/>
      <c r="Z18" s="42"/>
      <c r="AA18" s="88"/>
      <c r="AB18" s="42">
        <f t="shared" si="0"/>
        <v>0</v>
      </c>
    </row>
    <row r="19" spans="1:28" s="82" customFormat="1" ht="15" customHeight="1" x14ac:dyDescent="0.25">
      <c r="A19" s="41">
        <v>12</v>
      </c>
      <c r="B19" s="10" t="s">
        <v>72</v>
      </c>
      <c r="C19" s="42">
        <v>1</v>
      </c>
      <c r="D19" s="42">
        <v>1</v>
      </c>
      <c r="E19" s="42">
        <v>1</v>
      </c>
      <c r="F19" s="42">
        <v>1</v>
      </c>
      <c r="G19" s="42">
        <v>1</v>
      </c>
      <c r="H19" s="42"/>
      <c r="I19" s="88">
        <v>1</v>
      </c>
      <c r="J19" s="42"/>
      <c r="K19" s="88"/>
      <c r="L19" s="88"/>
      <c r="M19" s="42">
        <v>1</v>
      </c>
      <c r="N19" s="42">
        <v>1</v>
      </c>
      <c r="O19" s="42">
        <v>1</v>
      </c>
      <c r="P19" s="42"/>
      <c r="Q19" s="88"/>
      <c r="R19" s="88"/>
      <c r="S19" s="88"/>
      <c r="T19" s="42"/>
      <c r="U19" s="88"/>
      <c r="V19" s="42">
        <v>1</v>
      </c>
      <c r="W19" s="42"/>
      <c r="X19" s="88"/>
      <c r="Y19" s="88"/>
      <c r="Z19" s="42"/>
      <c r="AA19" s="88"/>
      <c r="AB19" s="42">
        <f t="shared" si="0"/>
        <v>10</v>
      </c>
    </row>
    <row r="20" spans="1:28" s="82" customFormat="1" x14ac:dyDescent="0.25">
      <c r="A20" s="41">
        <v>13</v>
      </c>
      <c r="B20" s="10" t="s">
        <v>73</v>
      </c>
      <c r="C20" s="42">
        <v>1</v>
      </c>
      <c r="D20" s="42">
        <v>1</v>
      </c>
      <c r="E20" s="42">
        <v>1</v>
      </c>
      <c r="F20" s="42">
        <v>1</v>
      </c>
      <c r="G20" s="42">
        <v>1</v>
      </c>
      <c r="H20" s="42">
        <v>1</v>
      </c>
      <c r="I20" s="88"/>
      <c r="J20" s="42">
        <v>1</v>
      </c>
      <c r="K20" s="88"/>
      <c r="L20" s="88"/>
      <c r="M20" s="42"/>
      <c r="N20" s="42"/>
      <c r="O20" s="42">
        <v>1</v>
      </c>
      <c r="P20" s="42">
        <v>1</v>
      </c>
      <c r="Q20" s="88"/>
      <c r="R20" s="88"/>
      <c r="S20" s="88"/>
      <c r="T20" s="42"/>
      <c r="U20" s="88"/>
      <c r="V20" s="42">
        <v>1</v>
      </c>
      <c r="W20" s="42"/>
      <c r="X20" s="88"/>
      <c r="Y20" s="88"/>
      <c r="Z20" s="42"/>
      <c r="AA20" s="88"/>
      <c r="AB20" s="42">
        <f t="shared" si="0"/>
        <v>10</v>
      </c>
    </row>
    <row r="21" spans="1:28" s="82" customFormat="1" x14ac:dyDescent="0.25">
      <c r="A21" s="41">
        <v>14</v>
      </c>
      <c r="B21" s="10" t="s">
        <v>74</v>
      </c>
      <c r="C21" s="42"/>
      <c r="D21" s="42">
        <v>1</v>
      </c>
      <c r="E21" s="42"/>
      <c r="F21" s="42">
        <v>1</v>
      </c>
      <c r="G21" s="42">
        <v>1</v>
      </c>
      <c r="H21" s="42">
        <v>1</v>
      </c>
      <c r="I21" s="88">
        <v>1</v>
      </c>
      <c r="J21" s="42"/>
      <c r="K21" s="88"/>
      <c r="L21" s="88">
        <v>1</v>
      </c>
      <c r="M21" s="42"/>
      <c r="N21" s="42"/>
      <c r="O21" s="42"/>
      <c r="P21" s="42"/>
      <c r="Q21" s="88"/>
      <c r="R21" s="88"/>
      <c r="S21" s="88"/>
      <c r="T21" s="42"/>
      <c r="U21" s="88">
        <v>1</v>
      </c>
      <c r="V21" s="42">
        <v>1</v>
      </c>
      <c r="W21" s="42">
        <v>1</v>
      </c>
      <c r="X21" s="88"/>
      <c r="Y21" s="88"/>
      <c r="Z21" s="42">
        <v>1</v>
      </c>
      <c r="AA21" s="88"/>
      <c r="AB21" s="42">
        <f t="shared" si="0"/>
        <v>10</v>
      </c>
    </row>
    <row r="22" spans="1:28" s="82" customFormat="1" ht="36" x14ac:dyDescent="0.25">
      <c r="A22" s="41">
        <v>15</v>
      </c>
      <c r="B22" s="10" t="s">
        <v>138</v>
      </c>
      <c r="C22" s="42">
        <v>1</v>
      </c>
      <c r="D22" s="42"/>
      <c r="E22" s="42">
        <v>1</v>
      </c>
      <c r="F22" s="42">
        <v>1</v>
      </c>
      <c r="G22" s="42"/>
      <c r="H22" s="42"/>
      <c r="I22" s="88"/>
      <c r="J22" s="42">
        <v>1</v>
      </c>
      <c r="K22" s="88"/>
      <c r="L22" s="88"/>
      <c r="M22" s="42">
        <v>1</v>
      </c>
      <c r="N22" s="42"/>
      <c r="O22" s="42"/>
      <c r="P22" s="42">
        <v>1</v>
      </c>
      <c r="Q22" s="88"/>
      <c r="R22" s="88"/>
      <c r="S22" s="88"/>
      <c r="T22" s="42">
        <v>1</v>
      </c>
      <c r="U22" s="88"/>
      <c r="V22" s="42">
        <v>1</v>
      </c>
      <c r="W22" s="42">
        <v>1</v>
      </c>
      <c r="X22" s="88">
        <v>1</v>
      </c>
      <c r="Y22" s="88"/>
      <c r="Z22" s="42"/>
      <c r="AA22" s="88"/>
      <c r="AB22" s="42">
        <f t="shared" si="0"/>
        <v>10</v>
      </c>
    </row>
    <row r="23" spans="1:28" s="82" customFormat="1" x14ac:dyDescent="0.25">
      <c r="A23" s="41">
        <v>16</v>
      </c>
      <c r="B23" s="10" t="s">
        <v>76</v>
      </c>
      <c r="C23" s="42"/>
      <c r="D23" s="42"/>
      <c r="E23" s="42"/>
      <c r="F23" s="42"/>
      <c r="G23" s="42"/>
      <c r="H23" s="42"/>
      <c r="I23" s="88"/>
      <c r="J23" s="42"/>
      <c r="K23" s="88"/>
      <c r="L23" s="88"/>
      <c r="M23" s="42"/>
      <c r="N23" s="42"/>
      <c r="O23" s="42"/>
      <c r="P23" s="42"/>
      <c r="Q23" s="88"/>
      <c r="R23" s="88"/>
      <c r="S23" s="88"/>
      <c r="T23" s="42"/>
      <c r="U23" s="88"/>
      <c r="V23" s="42"/>
      <c r="W23" s="42"/>
      <c r="X23" s="88"/>
      <c r="Y23" s="88"/>
      <c r="Z23" s="42"/>
      <c r="AA23" s="88"/>
      <c r="AB23" s="42">
        <f t="shared" si="0"/>
        <v>0</v>
      </c>
    </row>
    <row r="24" spans="1:28" s="82" customFormat="1" x14ac:dyDescent="0.25">
      <c r="A24" s="41">
        <v>17</v>
      </c>
      <c r="B24" s="10" t="s">
        <v>77</v>
      </c>
      <c r="C24" s="42"/>
      <c r="D24" s="42"/>
      <c r="E24" s="42"/>
      <c r="F24" s="42"/>
      <c r="G24" s="42"/>
      <c r="H24" s="42"/>
      <c r="I24" s="88"/>
      <c r="J24" s="42"/>
      <c r="K24" s="88"/>
      <c r="L24" s="88"/>
      <c r="M24" s="42"/>
      <c r="N24" s="42"/>
      <c r="O24" s="42"/>
      <c r="P24" s="42"/>
      <c r="Q24" s="88"/>
      <c r="R24" s="88"/>
      <c r="S24" s="88"/>
      <c r="T24" s="42"/>
      <c r="U24" s="88"/>
      <c r="V24" s="42"/>
      <c r="W24" s="42"/>
      <c r="X24" s="88"/>
      <c r="Y24" s="88"/>
      <c r="Z24" s="42"/>
      <c r="AA24" s="88"/>
      <c r="AB24" s="42">
        <f t="shared" si="0"/>
        <v>0</v>
      </c>
    </row>
    <row r="25" spans="1:28" s="82" customFormat="1" x14ac:dyDescent="0.25">
      <c r="A25" s="41">
        <v>18</v>
      </c>
      <c r="B25" s="10" t="s">
        <v>78</v>
      </c>
      <c r="C25" s="42"/>
      <c r="D25" s="42"/>
      <c r="E25" s="42"/>
      <c r="F25" s="42"/>
      <c r="G25" s="42"/>
      <c r="H25" s="42"/>
      <c r="I25" s="88"/>
      <c r="J25" s="42"/>
      <c r="K25" s="88"/>
      <c r="L25" s="88"/>
      <c r="M25" s="42"/>
      <c r="N25" s="42"/>
      <c r="O25" s="42"/>
      <c r="P25" s="42"/>
      <c r="Q25" s="88"/>
      <c r="R25" s="88"/>
      <c r="S25" s="88"/>
      <c r="T25" s="42"/>
      <c r="U25" s="88"/>
      <c r="V25" s="42"/>
      <c r="W25" s="42"/>
      <c r="X25" s="88"/>
      <c r="Y25" s="88"/>
      <c r="Z25" s="42"/>
      <c r="AA25" s="88"/>
      <c r="AB25" s="42">
        <f t="shared" si="0"/>
        <v>0</v>
      </c>
    </row>
    <row r="26" spans="1:28" s="82" customFormat="1" x14ac:dyDescent="0.25">
      <c r="A26" s="41">
        <v>19</v>
      </c>
      <c r="B26" s="10" t="s">
        <v>79</v>
      </c>
      <c r="C26" s="42">
        <v>1</v>
      </c>
      <c r="D26" s="42"/>
      <c r="E26" s="42">
        <v>1</v>
      </c>
      <c r="F26" s="42">
        <v>1</v>
      </c>
      <c r="G26" s="42">
        <v>1</v>
      </c>
      <c r="H26" s="42">
        <v>1</v>
      </c>
      <c r="I26" s="88"/>
      <c r="J26" s="42"/>
      <c r="K26" s="88"/>
      <c r="L26" s="88"/>
      <c r="M26" s="42">
        <v>1</v>
      </c>
      <c r="N26" s="42">
        <v>1</v>
      </c>
      <c r="O26" s="42"/>
      <c r="P26" s="42"/>
      <c r="Q26" s="88"/>
      <c r="R26" s="88"/>
      <c r="S26" s="88"/>
      <c r="T26" s="42">
        <v>1</v>
      </c>
      <c r="U26" s="88">
        <v>1</v>
      </c>
      <c r="V26" s="42">
        <v>1</v>
      </c>
      <c r="W26" s="42"/>
      <c r="X26" s="88"/>
      <c r="Y26" s="88"/>
      <c r="Z26" s="42"/>
      <c r="AA26" s="88"/>
      <c r="AB26" s="42">
        <f t="shared" si="0"/>
        <v>10</v>
      </c>
    </row>
    <row r="27" spans="1:28" s="82" customFormat="1" x14ac:dyDescent="0.25">
      <c r="A27" s="41">
        <v>20</v>
      </c>
      <c r="B27" s="10" t="s">
        <v>80</v>
      </c>
      <c r="C27" s="42"/>
      <c r="D27" s="42"/>
      <c r="E27" s="42"/>
      <c r="F27" s="42"/>
      <c r="G27" s="42"/>
      <c r="H27" s="42"/>
      <c r="I27" s="88"/>
      <c r="J27" s="42"/>
      <c r="K27" s="88"/>
      <c r="L27" s="88"/>
      <c r="M27" s="42"/>
      <c r="N27" s="42"/>
      <c r="O27" s="42"/>
      <c r="P27" s="42"/>
      <c r="Q27" s="88"/>
      <c r="R27" s="88"/>
      <c r="S27" s="88"/>
      <c r="T27" s="42"/>
      <c r="U27" s="88"/>
      <c r="V27" s="42"/>
      <c r="W27" s="42"/>
      <c r="X27" s="88"/>
      <c r="Y27" s="88"/>
      <c r="Z27" s="42"/>
      <c r="AA27" s="88"/>
      <c r="AB27" s="42">
        <f t="shared" si="0"/>
        <v>0</v>
      </c>
    </row>
    <row r="28" spans="1:28" s="82" customFormat="1" ht="15.75" customHeight="1" x14ac:dyDescent="0.25">
      <c r="A28" s="41">
        <v>21</v>
      </c>
      <c r="B28" s="10" t="s">
        <v>81</v>
      </c>
      <c r="C28" s="42">
        <v>1</v>
      </c>
      <c r="D28" s="42"/>
      <c r="E28" s="42">
        <v>1</v>
      </c>
      <c r="F28" s="42"/>
      <c r="G28" s="42">
        <v>1</v>
      </c>
      <c r="H28" s="42">
        <v>1</v>
      </c>
      <c r="I28" s="88"/>
      <c r="J28" s="42">
        <v>1</v>
      </c>
      <c r="K28" s="88"/>
      <c r="L28" s="88"/>
      <c r="M28" s="42">
        <v>1</v>
      </c>
      <c r="N28" s="42">
        <v>1</v>
      </c>
      <c r="O28" s="42"/>
      <c r="P28" s="42"/>
      <c r="Q28" s="88"/>
      <c r="R28" s="88"/>
      <c r="S28" s="88"/>
      <c r="T28" s="42">
        <v>1</v>
      </c>
      <c r="U28" s="88"/>
      <c r="V28" s="42">
        <v>1</v>
      </c>
      <c r="W28" s="42">
        <v>1</v>
      </c>
      <c r="X28" s="88"/>
      <c r="Y28" s="88"/>
      <c r="Z28" s="42"/>
      <c r="AA28" s="88"/>
      <c r="AB28" s="42">
        <f t="shared" si="0"/>
        <v>10</v>
      </c>
    </row>
    <row r="29" spans="1:28" s="82" customFormat="1" x14ac:dyDescent="0.25">
      <c r="A29" s="41">
        <v>22</v>
      </c>
      <c r="B29" s="10" t="s">
        <v>82</v>
      </c>
      <c r="C29" s="42"/>
      <c r="D29" s="42"/>
      <c r="E29" s="42"/>
      <c r="F29" s="42"/>
      <c r="G29" s="42"/>
      <c r="H29" s="42"/>
      <c r="I29" s="88"/>
      <c r="J29" s="42"/>
      <c r="K29" s="88"/>
      <c r="L29" s="88"/>
      <c r="M29" s="42"/>
      <c r="N29" s="42"/>
      <c r="O29" s="42"/>
      <c r="P29" s="42"/>
      <c r="Q29" s="88"/>
      <c r="R29" s="88"/>
      <c r="S29" s="88"/>
      <c r="T29" s="42"/>
      <c r="U29" s="88"/>
      <c r="V29" s="42"/>
      <c r="W29" s="42"/>
      <c r="X29" s="88"/>
      <c r="Y29" s="88"/>
      <c r="Z29" s="42"/>
      <c r="AA29" s="88"/>
      <c r="AB29" s="42">
        <f t="shared" si="0"/>
        <v>0</v>
      </c>
    </row>
    <row r="30" spans="1:28" s="82" customFormat="1" ht="18.600000000000001" customHeight="1" x14ac:dyDescent="0.25">
      <c r="A30" s="41">
        <v>23</v>
      </c>
      <c r="B30" s="10" t="s">
        <v>83</v>
      </c>
      <c r="C30" s="42">
        <v>1</v>
      </c>
      <c r="D30" s="42"/>
      <c r="E30" s="42">
        <v>1</v>
      </c>
      <c r="F30" s="42">
        <v>1</v>
      </c>
      <c r="G30" s="42">
        <v>1</v>
      </c>
      <c r="H30" s="42"/>
      <c r="I30" s="88"/>
      <c r="J30" s="42"/>
      <c r="K30" s="88">
        <v>1</v>
      </c>
      <c r="L30" s="88"/>
      <c r="M30" s="42">
        <v>1</v>
      </c>
      <c r="N30" s="42">
        <v>1</v>
      </c>
      <c r="O30" s="42"/>
      <c r="P30" s="42"/>
      <c r="Q30" s="88"/>
      <c r="R30" s="88"/>
      <c r="S30" s="88"/>
      <c r="T30" s="42"/>
      <c r="U30" s="88"/>
      <c r="V30" s="42">
        <v>1</v>
      </c>
      <c r="W30" s="42">
        <v>1</v>
      </c>
      <c r="X30" s="88"/>
      <c r="Y30" s="88"/>
      <c r="Z30" s="42">
        <v>1</v>
      </c>
      <c r="AA30" s="88"/>
      <c r="AB30" s="42">
        <f t="shared" si="0"/>
        <v>10</v>
      </c>
    </row>
    <row r="31" spans="1:28" s="82" customFormat="1" ht="18.600000000000001" customHeight="1" x14ac:dyDescent="0.25">
      <c r="A31" s="41">
        <v>24</v>
      </c>
      <c r="B31" s="10" t="s">
        <v>84</v>
      </c>
      <c r="C31" s="42">
        <v>1</v>
      </c>
      <c r="D31" s="42"/>
      <c r="E31" s="42">
        <v>1</v>
      </c>
      <c r="F31" s="42">
        <v>1</v>
      </c>
      <c r="G31" s="42"/>
      <c r="H31" s="42"/>
      <c r="I31" s="88"/>
      <c r="J31" s="42">
        <v>1</v>
      </c>
      <c r="K31" s="88"/>
      <c r="L31" s="88"/>
      <c r="M31" s="42">
        <v>1</v>
      </c>
      <c r="N31" s="42"/>
      <c r="O31" s="42"/>
      <c r="P31" s="42">
        <v>1</v>
      </c>
      <c r="Q31" s="88"/>
      <c r="R31" s="88"/>
      <c r="S31" s="88"/>
      <c r="T31" s="42">
        <v>1</v>
      </c>
      <c r="U31" s="88"/>
      <c r="V31" s="42">
        <v>1</v>
      </c>
      <c r="W31" s="42">
        <v>1</v>
      </c>
      <c r="X31" s="88">
        <v>1</v>
      </c>
      <c r="Y31" s="88"/>
      <c r="Z31" s="42"/>
      <c r="AA31" s="88"/>
      <c r="AB31" s="42">
        <f t="shared" si="0"/>
        <v>10</v>
      </c>
    </row>
    <row r="32" spans="1:28" s="82" customFormat="1" x14ac:dyDescent="0.25">
      <c r="A32" s="41">
        <v>25</v>
      </c>
      <c r="B32" s="10" t="s">
        <v>85</v>
      </c>
      <c r="C32" s="42">
        <v>1</v>
      </c>
      <c r="D32" s="42"/>
      <c r="E32" s="42">
        <v>1</v>
      </c>
      <c r="F32" s="42">
        <v>1</v>
      </c>
      <c r="G32" s="42"/>
      <c r="H32" s="42"/>
      <c r="I32" s="88"/>
      <c r="J32" s="42">
        <v>1</v>
      </c>
      <c r="K32" s="88"/>
      <c r="L32" s="88"/>
      <c r="M32" s="42">
        <v>1</v>
      </c>
      <c r="N32" s="42"/>
      <c r="O32" s="42"/>
      <c r="P32" s="42">
        <v>1</v>
      </c>
      <c r="Q32" s="88"/>
      <c r="R32" s="88"/>
      <c r="S32" s="88"/>
      <c r="T32" s="42">
        <v>1</v>
      </c>
      <c r="U32" s="88"/>
      <c r="V32" s="42">
        <v>1</v>
      </c>
      <c r="W32" s="42">
        <v>1</v>
      </c>
      <c r="X32" s="88">
        <v>1</v>
      </c>
      <c r="Y32" s="88"/>
      <c r="Z32" s="42"/>
      <c r="AA32" s="88"/>
      <c r="AB32" s="42">
        <f t="shared" si="0"/>
        <v>10</v>
      </c>
    </row>
    <row r="33" spans="1:28" s="82" customFormat="1" ht="19.149999999999999" customHeight="1" x14ac:dyDescent="0.25">
      <c r="A33" s="41">
        <v>26</v>
      </c>
      <c r="B33" s="10" t="s">
        <v>86</v>
      </c>
      <c r="C33" s="42">
        <v>1</v>
      </c>
      <c r="D33" s="42">
        <v>1</v>
      </c>
      <c r="E33" s="42"/>
      <c r="F33" s="42"/>
      <c r="G33" s="42"/>
      <c r="H33" s="42">
        <v>1</v>
      </c>
      <c r="I33" s="88"/>
      <c r="J33" s="42">
        <v>1</v>
      </c>
      <c r="K33" s="88"/>
      <c r="L33" s="88"/>
      <c r="M33" s="42"/>
      <c r="N33" s="42"/>
      <c r="O33" s="42">
        <v>1</v>
      </c>
      <c r="P33" s="42">
        <v>1</v>
      </c>
      <c r="Q33" s="88"/>
      <c r="R33" s="88"/>
      <c r="S33" s="88">
        <v>1</v>
      </c>
      <c r="T33" s="42">
        <v>1</v>
      </c>
      <c r="U33" s="88"/>
      <c r="V33" s="42"/>
      <c r="W33" s="42">
        <v>1</v>
      </c>
      <c r="X33" s="88"/>
      <c r="Y33" s="88"/>
      <c r="Z33" s="42">
        <v>1</v>
      </c>
      <c r="AA33" s="88"/>
      <c r="AB33" s="42">
        <f t="shared" si="0"/>
        <v>10</v>
      </c>
    </row>
    <row r="34" spans="1:28" s="82" customFormat="1" ht="19.149999999999999" customHeight="1" x14ac:dyDescent="0.25">
      <c r="A34" s="41">
        <v>27</v>
      </c>
      <c r="B34" s="10" t="s">
        <v>87</v>
      </c>
      <c r="C34" s="42"/>
      <c r="D34" s="42"/>
      <c r="E34" s="42"/>
      <c r="F34" s="42"/>
      <c r="G34" s="42"/>
      <c r="H34" s="42"/>
      <c r="I34" s="88"/>
      <c r="J34" s="42"/>
      <c r="K34" s="88"/>
      <c r="L34" s="88"/>
      <c r="M34" s="42"/>
      <c r="N34" s="42"/>
      <c r="O34" s="42"/>
      <c r="P34" s="42"/>
      <c r="Q34" s="88"/>
      <c r="R34" s="88"/>
      <c r="S34" s="88"/>
      <c r="T34" s="42"/>
      <c r="U34" s="88"/>
      <c r="V34" s="42"/>
      <c r="W34" s="42"/>
      <c r="X34" s="88"/>
      <c r="Y34" s="88"/>
      <c r="Z34" s="42"/>
      <c r="AA34" s="88"/>
      <c r="AB34" s="42">
        <f t="shared" si="0"/>
        <v>0</v>
      </c>
    </row>
    <row r="35" spans="1:28" s="82" customFormat="1" ht="19.149999999999999" customHeight="1" x14ac:dyDescent="0.25">
      <c r="A35" s="41">
        <v>28</v>
      </c>
      <c r="B35" s="10" t="s">
        <v>89</v>
      </c>
      <c r="C35" s="42">
        <v>1</v>
      </c>
      <c r="D35" s="42">
        <v>1</v>
      </c>
      <c r="E35" s="42">
        <v>1</v>
      </c>
      <c r="F35" s="42"/>
      <c r="G35" s="42">
        <v>1</v>
      </c>
      <c r="H35" s="42"/>
      <c r="I35" s="88">
        <v>1</v>
      </c>
      <c r="J35" s="42"/>
      <c r="K35" s="88"/>
      <c r="L35" s="88"/>
      <c r="M35" s="42">
        <v>1</v>
      </c>
      <c r="N35" s="42"/>
      <c r="O35" s="42"/>
      <c r="P35" s="42"/>
      <c r="Q35" s="88"/>
      <c r="R35" s="88"/>
      <c r="S35" s="88"/>
      <c r="T35" s="42">
        <v>1</v>
      </c>
      <c r="U35" s="88"/>
      <c r="V35" s="42">
        <v>1</v>
      </c>
      <c r="W35" s="42">
        <v>1</v>
      </c>
      <c r="X35" s="88"/>
      <c r="Y35" s="88"/>
      <c r="Z35" s="42">
        <v>1</v>
      </c>
      <c r="AA35" s="88"/>
      <c r="AB35" s="42">
        <f t="shared" si="0"/>
        <v>10</v>
      </c>
    </row>
    <row r="36" spans="1:28" s="82" customFormat="1" ht="19.149999999999999" customHeight="1" x14ac:dyDescent="0.25">
      <c r="A36" s="41">
        <v>29</v>
      </c>
      <c r="B36" s="10" t="s">
        <v>92</v>
      </c>
      <c r="C36" s="42"/>
      <c r="D36" s="42"/>
      <c r="E36" s="42"/>
      <c r="F36" s="42"/>
      <c r="G36" s="42"/>
      <c r="H36" s="42"/>
      <c r="I36" s="88"/>
      <c r="J36" s="42"/>
      <c r="K36" s="88"/>
      <c r="L36" s="88"/>
      <c r="M36" s="42"/>
      <c r="N36" s="42"/>
      <c r="O36" s="42"/>
      <c r="P36" s="42"/>
      <c r="Q36" s="88"/>
      <c r="R36" s="88"/>
      <c r="S36" s="88"/>
      <c r="T36" s="42"/>
      <c r="U36" s="88"/>
      <c r="V36" s="42"/>
      <c r="W36" s="42"/>
      <c r="X36" s="88"/>
      <c r="Y36" s="88"/>
      <c r="Z36" s="42"/>
      <c r="AA36" s="88"/>
      <c r="AB36" s="42"/>
    </row>
    <row r="37" spans="1:28" s="82" customFormat="1" x14ac:dyDescent="0.25">
      <c r="A37" s="41">
        <v>30</v>
      </c>
      <c r="B37" s="10" t="s">
        <v>128</v>
      </c>
      <c r="C37" s="42">
        <v>1</v>
      </c>
      <c r="D37" s="42"/>
      <c r="E37" s="42">
        <v>1</v>
      </c>
      <c r="F37" s="42">
        <v>1</v>
      </c>
      <c r="G37" s="42"/>
      <c r="H37" s="42"/>
      <c r="I37" s="88"/>
      <c r="J37" s="42">
        <v>1</v>
      </c>
      <c r="K37" s="88">
        <v>1</v>
      </c>
      <c r="L37" s="88"/>
      <c r="M37" s="42"/>
      <c r="N37" s="42">
        <v>1</v>
      </c>
      <c r="O37" s="42"/>
      <c r="P37" s="42"/>
      <c r="Q37" s="88"/>
      <c r="R37" s="88"/>
      <c r="S37" s="88"/>
      <c r="T37" s="42">
        <v>1</v>
      </c>
      <c r="U37" s="88">
        <v>1</v>
      </c>
      <c r="V37" s="42">
        <v>1</v>
      </c>
      <c r="W37" s="42">
        <v>1</v>
      </c>
      <c r="X37" s="88"/>
      <c r="Y37" s="88"/>
      <c r="Z37" s="42"/>
      <c r="AA37" s="88"/>
      <c r="AB37" s="42">
        <f>SUM(C37:AA37)</f>
        <v>10</v>
      </c>
    </row>
    <row r="38" spans="1:28" s="82" customFormat="1" x14ac:dyDescent="0.25">
      <c r="A38" s="41">
        <v>31</v>
      </c>
      <c r="B38" s="10"/>
      <c r="C38" s="42"/>
      <c r="D38" s="42"/>
      <c r="E38" s="42"/>
      <c r="F38" s="42"/>
      <c r="G38" s="42"/>
      <c r="H38" s="42"/>
      <c r="I38" s="88"/>
      <c r="J38" s="42"/>
      <c r="K38" s="88"/>
      <c r="L38" s="88"/>
      <c r="M38" s="42"/>
      <c r="N38" s="42"/>
      <c r="O38" s="42"/>
      <c r="P38" s="42"/>
      <c r="Q38" s="88"/>
      <c r="R38" s="88"/>
      <c r="S38" s="88"/>
      <c r="T38" s="42"/>
      <c r="U38" s="88"/>
      <c r="V38" s="42"/>
      <c r="W38" s="42"/>
      <c r="X38" s="88"/>
      <c r="Y38" s="88"/>
      <c r="Z38" s="42"/>
      <c r="AA38" s="88"/>
      <c r="AB38" s="42"/>
    </row>
    <row r="39" spans="1:28" s="82" customFormat="1" x14ac:dyDescent="0.25">
      <c r="A39" s="41">
        <v>32</v>
      </c>
      <c r="B39" s="10"/>
      <c r="C39" s="42"/>
      <c r="D39" s="42"/>
      <c r="E39" s="42"/>
      <c r="F39" s="42"/>
      <c r="G39" s="42"/>
      <c r="H39" s="42"/>
      <c r="I39" s="88"/>
      <c r="J39" s="42"/>
      <c r="K39" s="88"/>
      <c r="L39" s="88"/>
      <c r="M39" s="42"/>
      <c r="N39" s="42"/>
      <c r="O39" s="42"/>
      <c r="P39" s="42"/>
      <c r="Q39" s="88"/>
      <c r="R39" s="88"/>
      <c r="S39" s="88"/>
      <c r="T39" s="42"/>
      <c r="U39" s="88"/>
      <c r="V39" s="42"/>
      <c r="W39" s="42"/>
      <c r="X39" s="88"/>
      <c r="Y39" s="88"/>
      <c r="Z39" s="42"/>
      <c r="AA39" s="88"/>
      <c r="AB39" s="42"/>
    </row>
    <row r="40" spans="1:28" s="86" customFormat="1" ht="20.25" customHeight="1" x14ac:dyDescent="0.25">
      <c r="A40" s="83" t="s">
        <v>136</v>
      </c>
      <c r="B40" s="11" t="s">
        <v>137</v>
      </c>
      <c r="C40" s="84">
        <f>SUM(C8:C39)</f>
        <v>20</v>
      </c>
      <c r="D40" s="84">
        <f t="shared" ref="D40:AA40" si="1">SUM(D8:D39)</f>
        <v>10</v>
      </c>
      <c r="E40" s="84">
        <f t="shared" si="1"/>
        <v>16</v>
      </c>
      <c r="F40" s="84">
        <f t="shared" si="1"/>
        <v>19</v>
      </c>
      <c r="G40" s="84">
        <f t="shared" si="1"/>
        <v>13</v>
      </c>
      <c r="H40" s="84">
        <f t="shared" si="1"/>
        <v>11</v>
      </c>
      <c r="I40" s="85">
        <f t="shared" si="1"/>
        <v>6</v>
      </c>
      <c r="J40" s="84">
        <f t="shared" si="1"/>
        <v>14</v>
      </c>
      <c r="K40" s="85">
        <f t="shared" si="1"/>
        <v>4</v>
      </c>
      <c r="L40" s="85">
        <f t="shared" si="1"/>
        <v>1</v>
      </c>
      <c r="M40" s="84">
        <f t="shared" si="1"/>
        <v>13</v>
      </c>
      <c r="N40" s="84">
        <f t="shared" si="1"/>
        <v>8</v>
      </c>
      <c r="O40" s="84">
        <f t="shared" si="1"/>
        <v>6</v>
      </c>
      <c r="P40" s="84">
        <f t="shared" si="1"/>
        <v>8</v>
      </c>
      <c r="Q40" s="85">
        <f t="shared" si="1"/>
        <v>2</v>
      </c>
      <c r="R40" s="85">
        <f t="shared" si="1"/>
        <v>1</v>
      </c>
      <c r="S40" s="85">
        <f t="shared" si="1"/>
        <v>3</v>
      </c>
      <c r="T40" s="84">
        <f t="shared" si="1"/>
        <v>12</v>
      </c>
      <c r="U40" s="85">
        <f t="shared" si="1"/>
        <v>5</v>
      </c>
      <c r="V40" s="84">
        <f t="shared" si="1"/>
        <v>18</v>
      </c>
      <c r="W40" s="84">
        <f t="shared" si="1"/>
        <v>16</v>
      </c>
      <c r="X40" s="85">
        <f t="shared" si="1"/>
        <v>3</v>
      </c>
      <c r="Y40" s="85">
        <f t="shared" si="1"/>
        <v>1</v>
      </c>
      <c r="Z40" s="84">
        <f t="shared" si="1"/>
        <v>9</v>
      </c>
      <c r="AA40" s="85">
        <f t="shared" si="1"/>
        <v>1</v>
      </c>
      <c r="AB40" s="83">
        <f>SUM(AB8:AB34)</f>
        <v>200</v>
      </c>
    </row>
    <row r="41" spans="1:28" x14ac:dyDescent="0.25">
      <c r="B41" s="4" t="s">
        <v>24</v>
      </c>
      <c r="F41" s="1" t="s">
        <v>55</v>
      </c>
      <c r="O41" s="1" t="s">
        <v>52</v>
      </c>
      <c r="T41" s="1" t="s">
        <v>53</v>
      </c>
      <c r="AB41" s="43"/>
    </row>
  </sheetData>
  <mergeCells count="6">
    <mergeCell ref="A1:AB1"/>
    <mergeCell ref="A2:AB2"/>
    <mergeCell ref="A3:AB3"/>
    <mergeCell ref="A5:A7"/>
    <mergeCell ref="B5:B7"/>
    <mergeCell ref="C5:AB5"/>
  </mergeCells>
  <phoneticPr fontId="5" type="noConversion"/>
  <pageMargins left="0.35433070866141736" right="0.19685039370078741" top="0.23622047244094491" bottom="0.35433070866141736" header="0.19685039370078741" footer="0.19685039370078741"/>
  <pageSetup paperSize="9" scale="94" fitToWidth="2" orientation="portrait" r:id="rId1"/>
  <headerFooter alignWithMargins="0">
    <oddFooter>&amp;L&amp;"Calibri,курсив"&amp;9&amp;Z&amp;F Лист:&amp;A</oddFooter>
  </headerFooter>
  <ignoredErrors>
    <ignoredError sqref="C40:AA40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U41"/>
  <sheetViews>
    <sheetView zoomScale="70" zoomScaleNormal="55" workbookViewId="0">
      <pane xSplit="1" topLeftCell="B1" activePane="topRight" state="frozen"/>
      <selection activeCell="A4" sqref="A4"/>
      <selection pane="topRight" activeCell="W19" sqref="W19"/>
    </sheetView>
  </sheetViews>
  <sheetFormatPr defaultColWidth="8.85546875" defaultRowHeight="18" x14ac:dyDescent="0.25"/>
  <cols>
    <col min="1" max="1" width="4.28515625" style="4" customWidth="1"/>
    <col min="2" max="2" width="48.5703125" style="4" customWidth="1"/>
    <col min="3" max="17" width="4.42578125" style="4" customWidth="1"/>
    <col min="18" max="18" width="3" style="4" customWidth="1"/>
    <col min="19" max="19" width="5.28515625" style="4" customWidth="1"/>
    <col min="20" max="20" width="6.140625" style="4" customWidth="1"/>
    <col min="21" max="16384" width="8.85546875" style="4"/>
  </cols>
  <sheetData>
    <row r="1" spans="1:21" s="55" customFormat="1" ht="23.25" x14ac:dyDescent="0.35">
      <c r="A1" s="422" t="s">
        <v>37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</row>
    <row r="2" spans="1:21" s="55" customFormat="1" ht="20.25" customHeight="1" x14ac:dyDescent="0.35">
      <c r="A2" s="422" t="s">
        <v>38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</row>
    <row r="3" spans="1:21" s="74" customFormat="1" ht="37.5" customHeight="1" x14ac:dyDescent="0.35">
      <c r="A3" s="423" t="s">
        <v>26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</row>
    <row r="4" spans="1:21" x14ac:dyDescent="0.25">
      <c r="A4" s="62" t="s">
        <v>48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 t="s">
        <v>25</v>
      </c>
    </row>
    <row r="5" spans="1:21" ht="25.5" customHeight="1" thickBot="1" x14ac:dyDescent="0.3">
      <c r="A5" s="427" t="s">
        <v>23</v>
      </c>
      <c r="B5" s="424" t="s">
        <v>203</v>
      </c>
      <c r="C5" s="430" t="s">
        <v>2</v>
      </c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2"/>
    </row>
    <row r="6" spans="1:21" s="59" customFormat="1" ht="198.75" customHeight="1" x14ac:dyDescent="0.25">
      <c r="A6" s="428"/>
      <c r="B6" s="425"/>
      <c r="C6" s="166" t="s">
        <v>90</v>
      </c>
      <c r="D6" s="168" t="s">
        <v>54</v>
      </c>
      <c r="E6" s="169" t="s">
        <v>0</v>
      </c>
      <c r="F6" s="58" t="s">
        <v>12</v>
      </c>
      <c r="G6" s="72" t="s">
        <v>14</v>
      </c>
      <c r="H6" s="166" t="s">
        <v>1</v>
      </c>
      <c r="I6" s="167" t="s">
        <v>91</v>
      </c>
      <c r="J6" s="168" t="s">
        <v>9</v>
      </c>
      <c r="K6" s="166" t="s">
        <v>5</v>
      </c>
      <c r="L6" s="167" t="s">
        <v>6</v>
      </c>
      <c r="M6" s="168" t="s">
        <v>225</v>
      </c>
      <c r="N6" s="169" t="s">
        <v>3</v>
      </c>
      <c r="O6" s="6" t="s">
        <v>13</v>
      </c>
      <c r="P6" s="6" t="s">
        <v>22</v>
      </c>
      <c r="Q6" s="6" t="s">
        <v>7</v>
      </c>
      <c r="R6" s="58"/>
      <c r="U6" s="60"/>
    </row>
    <row r="7" spans="1:21" s="80" customFormat="1" ht="14.25" x14ac:dyDescent="0.25">
      <c r="A7" s="429"/>
      <c r="B7" s="426"/>
      <c r="C7" s="76">
        <v>1</v>
      </c>
      <c r="D7" s="77">
        <v>2</v>
      </c>
      <c r="E7" s="78">
        <v>3</v>
      </c>
      <c r="F7" s="3">
        <v>4</v>
      </c>
      <c r="G7" s="79">
        <v>5</v>
      </c>
      <c r="H7" s="76">
        <v>6</v>
      </c>
      <c r="I7" s="3">
        <v>7</v>
      </c>
      <c r="J7" s="77">
        <v>8</v>
      </c>
      <c r="K7" s="76">
        <v>9</v>
      </c>
      <c r="L7" s="3">
        <v>10</v>
      </c>
      <c r="M7" s="77">
        <v>11</v>
      </c>
      <c r="N7" s="78">
        <v>12</v>
      </c>
      <c r="O7" s="3">
        <v>13</v>
      </c>
      <c r="P7" s="3">
        <v>14</v>
      </c>
      <c r="Q7" s="3">
        <v>15</v>
      </c>
      <c r="R7" s="3"/>
    </row>
    <row r="8" spans="1:21" ht="19.899999999999999" customHeight="1" x14ac:dyDescent="0.25">
      <c r="A8" s="9">
        <v>1</v>
      </c>
      <c r="B8" s="73" t="s">
        <v>40</v>
      </c>
      <c r="C8" s="153">
        <v>10</v>
      </c>
      <c r="D8" s="154">
        <v>10</v>
      </c>
      <c r="E8" s="155" t="s">
        <v>130</v>
      </c>
      <c r="F8" s="156" t="s">
        <v>130</v>
      </c>
      <c r="G8" s="157" t="s">
        <v>130</v>
      </c>
      <c r="H8" s="153">
        <v>7</v>
      </c>
      <c r="I8" s="156">
        <v>7</v>
      </c>
      <c r="J8" s="154">
        <v>7</v>
      </c>
      <c r="K8" s="153">
        <v>22</v>
      </c>
      <c r="L8" s="156">
        <v>22</v>
      </c>
      <c r="M8" s="154">
        <v>22</v>
      </c>
      <c r="N8" s="155">
        <v>20</v>
      </c>
      <c r="O8" s="156" t="s">
        <v>130</v>
      </c>
      <c r="P8" s="156">
        <v>20</v>
      </c>
      <c r="Q8" s="156">
        <v>20</v>
      </c>
      <c r="R8" s="11"/>
      <c r="T8" s="37"/>
    </row>
    <row r="9" spans="1:21" ht="19.899999999999999" customHeight="1" x14ac:dyDescent="0.25">
      <c r="A9" s="9">
        <v>2</v>
      </c>
      <c r="B9" s="73" t="s">
        <v>63</v>
      </c>
      <c r="C9" s="153">
        <v>23</v>
      </c>
      <c r="D9" s="154">
        <v>23</v>
      </c>
      <c r="E9" s="155" t="s">
        <v>130</v>
      </c>
      <c r="F9" s="156" t="s">
        <v>130</v>
      </c>
      <c r="G9" s="157" t="s">
        <v>130</v>
      </c>
      <c r="H9" s="153">
        <v>28</v>
      </c>
      <c r="I9" s="156">
        <v>28</v>
      </c>
      <c r="J9" s="154">
        <v>28</v>
      </c>
      <c r="K9" s="153">
        <v>8</v>
      </c>
      <c r="L9" s="156">
        <v>8</v>
      </c>
      <c r="M9" s="154">
        <v>8</v>
      </c>
      <c r="N9" s="155">
        <v>2</v>
      </c>
      <c r="O9" s="156" t="s">
        <v>130</v>
      </c>
      <c r="P9" s="156">
        <v>2</v>
      </c>
      <c r="Q9" s="156">
        <v>2</v>
      </c>
      <c r="R9" s="11"/>
    </row>
    <row r="10" spans="1:21" ht="19.899999999999999" customHeight="1" x14ac:dyDescent="0.25">
      <c r="A10" s="9">
        <v>3</v>
      </c>
      <c r="B10" s="73" t="s">
        <v>64</v>
      </c>
      <c r="C10" s="153">
        <v>9</v>
      </c>
      <c r="D10" s="154">
        <v>9</v>
      </c>
      <c r="E10" s="155" t="s">
        <v>130</v>
      </c>
      <c r="F10" s="156" t="s">
        <v>130</v>
      </c>
      <c r="G10" s="157" t="s">
        <v>130</v>
      </c>
      <c r="H10" s="153">
        <v>20</v>
      </c>
      <c r="I10" s="156">
        <v>20</v>
      </c>
      <c r="J10" s="154">
        <v>20</v>
      </c>
      <c r="K10" s="153">
        <v>20</v>
      </c>
      <c r="L10" s="156">
        <v>20</v>
      </c>
      <c r="M10" s="154">
        <v>20</v>
      </c>
      <c r="N10" s="155">
        <v>19</v>
      </c>
      <c r="O10" s="156" t="s">
        <v>130</v>
      </c>
      <c r="P10" s="156">
        <v>19</v>
      </c>
      <c r="Q10" s="156">
        <v>19</v>
      </c>
      <c r="R10" s="11"/>
    </row>
    <row r="11" spans="1:21" ht="19.899999999999999" customHeight="1" x14ac:dyDescent="0.25">
      <c r="A11" s="9">
        <v>4</v>
      </c>
      <c r="B11" s="73" t="s">
        <v>65</v>
      </c>
      <c r="C11" s="153">
        <v>5</v>
      </c>
      <c r="D11" s="154">
        <v>5</v>
      </c>
      <c r="E11" s="155" t="s">
        <v>130</v>
      </c>
      <c r="F11" s="156" t="s">
        <v>130</v>
      </c>
      <c r="G11" s="157" t="s">
        <v>130</v>
      </c>
      <c r="H11" s="153">
        <v>2</v>
      </c>
      <c r="I11" s="156">
        <v>2</v>
      </c>
      <c r="J11" s="154">
        <v>2</v>
      </c>
      <c r="K11" s="153">
        <v>16</v>
      </c>
      <c r="L11" s="156">
        <v>16</v>
      </c>
      <c r="M11" s="154">
        <v>16</v>
      </c>
      <c r="N11" s="155">
        <v>14</v>
      </c>
      <c r="O11" s="156" t="s">
        <v>130</v>
      </c>
      <c r="P11" s="156">
        <v>14</v>
      </c>
      <c r="Q11" s="156">
        <v>14</v>
      </c>
      <c r="R11" s="11"/>
    </row>
    <row r="12" spans="1:21" ht="19.899999999999999" customHeight="1" x14ac:dyDescent="0.25">
      <c r="A12" s="9">
        <v>5</v>
      </c>
      <c r="B12" s="73" t="s">
        <v>66</v>
      </c>
      <c r="C12" s="153">
        <v>26</v>
      </c>
      <c r="D12" s="154">
        <v>26</v>
      </c>
      <c r="E12" s="155" t="s">
        <v>130</v>
      </c>
      <c r="F12" s="156" t="s">
        <v>130</v>
      </c>
      <c r="G12" s="157" t="s">
        <v>130</v>
      </c>
      <c r="H12" s="153">
        <v>3</v>
      </c>
      <c r="I12" s="156">
        <v>3</v>
      </c>
      <c r="J12" s="154">
        <v>3</v>
      </c>
      <c r="K12" s="153">
        <v>26</v>
      </c>
      <c r="L12" s="156">
        <v>26</v>
      </c>
      <c r="M12" s="154">
        <v>26</v>
      </c>
      <c r="N12" s="155">
        <v>23</v>
      </c>
      <c r="O12" s="156" t="s">
        <v>130</v>
      </c>
      <c r="P12" s="156">
        <v>23</v>
      </c>
      <c r="Q12" s="156">
        <v>23</v>
      </c>
      <c r="R12" s="11"/>
    </row>
    <row r="13" spans="1:21" ht="19.899999999999999" customHeight="1" x14ac:dyDescent="0.25">
      <c r="A13" s="9">
        <v>6</v>
      </c>
      <c r="B13" s="73" t="s">
        <v>67</v>
      </c>
      <c r="C13" s="153">
        <v>13</v>
      </c>
      <c r="D13" s="154">
        <v>13</v>
      </c>
      <c r="E13" s="155" t="s">
        <v>130</v>
      </c>
      <c r="F13" s="156" t="s">
        <v>130</v>
      </c>
      <c r="G13" s="157" t="s">
        <v>130</v>
      </c>
      <c r="H13" s="153">
        <v>5</v>
      </c>
      <c r="I13" s="156">
        <v>5</v>
      </c>
      <c r="J13" s="154">
        <v>5</v>
      </c>
      <c r="K13" s="153">
        <v>21</v>
      </c>
      <c r="L13" s="156">
        <v>21</v>
      </c>
      <c r="M13" s="154">
        <v>21</v>
      </c>
      <c r="N13" s="155">
        <v>16</v>
      </c>
      <c r="O13" s="156" t="s">
        <v>130</v>
      </c>
      <c r="P13" s="156">
        <v>16</v>
      </c>
      <c r="Q13" s="156">
        <v>16</v>
      </c>
      <c r="R13" s="11"/>
    </row>
    <row r="14" spans="1:21" ht="19.899999999999999" customHeight="1" x14ac:dyDescent="0.25">
      <c r="A14" s="9">
        <v>7</v>
      </c>
      <c r="B14" s="73" t="s">
        <v>68</v>
      </c>
      <c r="C14" s="153">
        <v>8</v>
      </c>
      <c r="D14" s="154">
        <v>8</v>
      </c>
      <c r="E14" s="155" t="s">
        <v>130</v>
      </c>
      <c r="F14" s="156" t="s">
        <v>130</v>
      </c>
      <c r="G14" s="157" t="s">
        <v>130</v>
      </c>
      <c r="H14" s="153">
        <v>8</v>
      </c>
      <c r="I14" s="156">
        <v>8</v>
      </c>
      <c r="J14" s="154">
        <v>8</v>
      </c>
      <c r="K14" s="153">
        <v>19</v>
      </c>
      <c r="L14" s="156">
        <v>19</v>
      </c>
      <c r="M14" s="154">
        <v>19</v>
      </c>
      <c r="N14" s="155">
        <v>15</v>
      </c>
      <c r="O14" s="156" t="s">
        <v>130</v>
      </c>
      <c r="P14" s="156">
        <v>15</v>
      </c>
      <c r="Q14" s="156">
        <v>15</v>
      </c>
      <c r="R14" s="11"/>
    </row>
    <row r="15" spans="1:21" ht="19.899999999999999" customHeight="1" x14ac:dyDescent="0.25">
      <c r="A15" s="9">
        <v>8</v>
      </c>
      <c r="B15" s="73" t="s">
        <v>69</v>
      </c>
      <c r="C15" s="153">
        <v>27</v>
      </c>
      <c r="D15" s="154">
        <v>27</v>
      </c>
      <c r="E15" s="155" t="s">
        <v>130</v>
      </c>
      <c r="F15" s="156" t="s">
        <v>130</v>
      </c>
      <c r="G15" s="157" t="s">
        <v>130</v>
      </c>
      <c r="H15" s="153">
        <v>13</v>
      </c>
      <c r="I15" s="156">
        <v>13</v>
      </c>
      <c r="J15" s="154">
        <v>13</v>
      </c>
      <c r="K15" s="153">
        <v>28</v>
      </c>
      <c r="L15" s="156">
        <v>28</v>
      </c>
      <c r="M15" s="154">
        <v>28</v>
      </c>
      <c r="N15" s="155">
        <v>6</v>
      </c>
      <c r="O15" s="156" t="s">
        <v>130</v>
      </c>
      <c r="P15" s="156">
        <v>6</v>
      </c>
      <c r="Q15" s="156">
        <v>6</v>
      </c>
      <c r="R15" s="11"/>
    </row>
    <row r="16" spans="1:21" ht="19.899999999999999" customHeight="1" x14ac:dyDescent="0.25">
      <c r="A16" s="9">
        <v>9</v>
      </c>
      <c r="B16" s="73" t="s">
        <v>70</v>
      </c>
      <c r="C16" s="153">
        <v>15</v>
      </c>
      <c r="D16" s="154">
        <v>15</v>
      </c>
      <c r="E16" s="155" t="s">
        <v>130</v>
      </c>
      <c r="F16" s="156" t="s">
        <v>130</v>
      </c>
      <c r="G16" s="157" t="s">
        <v>130</v>
      </c>
      <c r="H16" s="153">
        <v>16</v>
      </c>
      <c r="I16" s="156">
        <v>16</v>
      </c>
      <c r="J16" s="154">
        <v>16</v>
      </c>
      <c r="K16" s="153">
        <v>6</v>
      </c>
      <c r="L16" s="156">
        <v>6</v>
      </c>
      <c r="M16" s="154">
        <v>6</v>
      </c>
      <c r="N16" s="155">
        <v>4</v>
      </c>
      <c r="O16" s="156" t="s">
        <v>130</v>
      </c>
      <c r="P16" s="156">
        <v>4</v>
      </c>
      <c r="Q16" s="156">
        <v>4</v>
      </c>
      <c r="R16" s="11"/>
    </row>
    <row r="17" spans="1:18" ht="19.899999999999999" customHeight="1" x14ac:dyDescent="0.25">
      <c r="A17" s="9">
        <v>10</v>
      </c>
      <c r="B17" s="73" t="s">
        <v>71</v>
      </c>
      <c r="C17" s="153">
        <v>3</v>
      </c>
      <c r="D17" s="154">
        <v>3</v>
      </c>
      <c r="E17" s="155" t="s">
        <v>130</v>
      </c>
      <c r="F17" s="156" t="s">
        <v>130</v>
      </c>
      <c r="G17" s="157" t="s">
        <v>130</v>
      </c>
      <c r="H17" s="153">
        <v>23</v>
      </c>
      <c r="I17" s="156">
        <v>23</v>
      </c>
      <c r="J17" s="154">
        <v>23</v>
      </c>
      <c r="K17" s="153">
        <v>2</v>
      </c>
      <c r="L17" s="156">
        <v>2</v>
      </c>
      <c r="M17" s="154">
        <v>2</v>
      </c>
      <c r="N17" s="155">
        <v>13</v>
      </c>
      <c r="O17" s="156" t="s">
        <v>130</v>
      </c>
      <c r="P17" s="156">
        <v>13</v>
      </c>
      <c r="Q17" s="156">
        <v>13</v>
      </c>
      <c r="R17" s="11"/>
    </row>
    <row r="18" spans="1:18" ht="19.899999999999999" customHeight="1" x14ac:dyDescent="0.25">
      <c r="A18" s="9">
        <v>11</v>
      </c>
      <c r="B18" s="10" t="s">
        <v>88</v>
      </c>
      <c r="C18" s="153">
        <v>25</v>
      </c>
      <c r="D18" s="154">
        <v>25</v>
      </c>
      <c r="E18" s="155" t="s">
        <v>130</v>
      </c>
      <c r="F18" s="156" t="s">
        <v>130</v>
      </c>
      <c r="G18" s="157" t="s">
        <v>130</v>
      </c>
      <c r="H18" s="153">
        <v>17</v>
      </c>
      <c r="I18" s="156">
        <v>17</v>
      </c>
      <c r="J18" s="154">
        <v>17</v>
      </c>
      <c r="K18" s="153">
        <v>30</v>
      </c>
      <c r="L18" s="156">
        <v>30</v>
      </c>
      <c r="M18" s="154">
        <v>30</v>
      </c>
      <c r="N18" s="155">
        <v>28</v>
      </c>
      <c r="O18" s="156" t="s">
        <v>130</v>
      </c>
      <c r="P18" s="156">
        <v>28</v>
      </c>
      <c r="Q18" s="156">
        <v>28</v>
      </c>
      <c r="R18" s="11"/>
    </row>
    <row r="19" spans="1:18" ht="19.899999999999999" customHeight="1" x14ac:dyDescent="0.25">
      <c r="A19" s="9">
        <v>12</v>
      </c>
      <c r="B19" s="73" t="s">
        <v>72</v>
      </c>
      <c r="C19" s="153">
        <v>30</v>
      </c>
      <c r="D19" s="154">
        <v>30</v>
      </c>
      <c r="E19" s="155" t="s">
        <v>130</v>
      </c>
      <c r="F19" s="156" t="s">
        <v>130</v>
      </c>
      <c r="G19" s="157" t="s">
        <v>130</v>
      </c>
      <c r="H19" s="153">
        <v>19</v>
      </c>
      <c r="I19" s="156">
        <v>19</v>
      </c>
      <c r="J19" s="154">
        <v>19</v>
      </c>
      <c r="K19" s="153">
        <v>23</v>
      </c>
      <c r="L19" s="156">
        <v>23</v>
      </c>
      <c r="M19" s="154">
        <v>23</v>
      </c>
      <c r="N19" s="155">
        <v>8</v>
      </c>
      <c r="O19" s="156" t="s">
        <v>130</v>
      </c>
      <c r="P19" s="156">
        <v>8</v>
      </c>
      <c r="Q19" s="156">
        <v>8</v>
      </c>
      <c r="R19" s="11"/>
    </row>
    <row r="20" spans="1:18" ht="19.899999999999999" customHeight="1" x14ac:dyDescent="0.25">
      <c r="A20" s="9">
        <v>13</v>
      </c>
      <c r="B20" s="73" t="s">
        <v>73</v>
      </c>
      <c r="C20" s="153">
        <v>7</v>
      </c>
      <c r="D20" s="154">
        <v>7</v>
      </c>
      <c r="E20" s="155" t="s">
        <v>130</v>
      </c>
      <c r="F20" s="156" t="s">
        <v>130</v>
      </c>
      <c r="G20" s="157" t="s">
        <v>130</v>
      </c>
      <c r="H20" s="153">
        <v>11</v>
      </c>
      <c r="I20" s="156">
        <v>11</v>
      </c>
      <c r="J20" s="154">
        <v>11</v>
      </c>
      <c r="K20" s="153">
        <v>9</v>
      </c>
      <c r="L20" s="156">
        <v>9</v>
      </c>
      <c r="M20" s="154">
        <v>9</v>
      </c>
      <c r="N20" s="155">
        <v>30</v>
      </c>
      <c r="O20" s="156" t="s">
        <v>130</v>
      </c>
      <c r="P20" s="156">
        <v>30</v>
      </c>
      <c r="Q20" s="156">
        <v>30</v>
      </c>
      <c r="R20" s="11"/>
    </row>
    <row r="21" spans="1:18" ht="19.899999999999999" customHeight="1" x14ac:dyDescent="0.25">
      <c r="A21" s="9">
        <v>14</v>
      </c>
      <c r="B21" s="73" t="s">
        <v>74</v>
      </c>
      <c r="C21" s="153">
        <v>18</v>
      </c>
      <c r="D21" s="154">
        <v>18</v>
      </c>
      <c r="E21" s="155" t="s">
        <v>130</v>
      </c>
      <c r="F21" s="156" t="s">
        <v>130</v>
      </c>
      <c r="G21" s="157" t="s">
        <v>130</v>
      </c>
      <c r="H21" s="153">
        <v>27</v>
      </c>
      <c r="I21" s="156">
        <v>27</v>
      </c>
      <c r="J21" s="154">
        <v>27</v>
      </c>
      <c r="K21" s="153">
        <v>14</v>
      </c>
      <c r="L21" s="156">
        <v>14</v>
      </c>
      <c r="M21" s="154">
        <v>14</v>
      </c>
      <c r="N21" s="155">
        <v>12</v>
      </c>
      <c r="O21" s="156" t="s">
        <v>130</v>
      </c>
      <c r="P21" s="156">
        <v>12</v>
      </c>
      <c r="Q21" s="156">
        <v>12</v>
      </c>
      <c r="R21" s="11"/>
    </row>
    <row r="22" spans="1:18" ht="19.899999999999999" customHeight="1" x14ac:dyDescent="0.25">
      <c r="A22" s="9">
        <v>15</v>
      </c>
      <c r="B22" s="73" t="s">
        <v>138</v>
      </c>
      <c r="C22" s="153">
        <v>28</v>
      </c>
      <c r="D22" s="154">
        <v>28</v>
      </c>
      <c r="E22" s="155" t="s">
        <v>130</v>
      </c>
      <c r="F22" s="156" t="s">
        <v>130</v>
      </c>
      <c r="G22" s="157" t="s">
        <v>130</v>
      </c>
      <c r="H22" s="153">
        <v>31</v>
      </c>
      <c r="I22" s="156">
        <v>31</v>
      </c>
      <c r="J22" s="154">
        <v>31</v>
      </c>
      <c r="K22" s="153">
        <v>17</v>
      </c>
      <c r="L22" s="156">
        <v>17</v>
      </c>
      <c r="M22" s="154">
        <v>17</v>
      </c>
      <c r="N22" s="155">
        <v>11</v>
      </c>
      <c r="O22" s="156" t="s">
        <v>130</v>
      </c>
      <c r="P22" s="156">
        <v>11</v>
      </c>
      <c r="Q22" s="156">
        <v>11</v>
      </c>
      <c r="R22" s="11"/>
    </row>
    <row r="23" spans="1:18" ht="19.899999999999999" customHeight="1" x14ac:dyDescent="0.25">
      <c r="A23" s="9">
        <v>16</v>
      </c>
      <c r="B23" s="73" t="s">
        <v>76</v>
      </c>
      <c r="C23" s="153">
        <v>29</v>
      </c>
      <c r="D23" s="154">
        <v>29</v>
      </c>
      <c r="E23" s="155" t="s">
        <v>130</v>
      </c>
      <c r="F23" s="156" t="s">
        <v>130</v>
      </c>
      <c r="G23" s="157" t="s">
        <v>130</v>
      </c>
      <c r="H23" s="153">
        <v>22</v>
      </c>
      <c r="I23" s="156">
        <v>22</v>
      </c>
      <c r="J23" s="154">
        <v>22</v>
      </c>
      <c r="K23" s="153">
        <v>32</v>
      </c>
      <c r="L23" s="156">
        <v>32</v>
      </c>
      <c r="M23" s="154">
        <v>32</v>
      </c>
      <c r="N23" s="155">
        <v>22</v>
      </c>
      <c r="O23" s="156" t="s">
        <v>130</v>
      </c>
      <c r="P23" s="156">
        <v>22</v>
      </c>
      <c r="Q23" s="156">
        <v>22</v>
      </c>
      <c r="R23" s="11"/>
    </row>
    <row r="24" spans="1:18" ht="19.899999999999999" customHeight="1" x14ac:dyDescent="0.25">
      <c r="A24" s="9">
        <v>17</v>
      </c>
      <c r="B24" s="73" t="s">
        <v>77</v>
      </c>
      <c r="C24" s="153">
        <v>32</v>
      </c>
      <c r="D24" s="154">
        <v>32</v>
      </c>
      <c r="E24" s="155" t="s">
        <v>130</v>
      </c>
      <c r="F24" s="156" t="s">
        <v>130</v>
      </c>
      <c r="G24" s="157" t="s">
        <v>130</v>
      </c>
      <c r="H24" s="153">
        <v>9</v>
      </c>
      <c r="I24" s="156">
        <v>9</v>
      </c>
      <c r="J24" s="154">
        <v>9</v>
      </c>
      <c r="K24" s="153">
        <v>24</v>
      </c>
      <c r="L24" s="156">
        <v>24</v>
      </c>
      <c r="M24" s="154">
        <v>24</v>
      </c>
      <c r="N24" s="155">
        <v>18</v>
      </c>
      <c r="O24" s="156" t="s">
        <v>130</v>
      </c>
      <c r="P24" s="156">
        <v>18</v>
      </c>
      <c r="Q24" s="156">
        <v>18</v>
      </c>
      <c r="R24" s="11"/>
    </row>
    <row r="25" spans="1:18" ht="19.899999999999999" customHeight="1" x14ac:dyDescent="0.25">
      <c r="A25" s="9">
        <v>18</v>
      </c>
      <c r="B25" s="73" t="s">
        <v>78</v>
      </c>
      <c r="C25" s="153">
        <v>31</v>
      </c>
      <c r="D25" s="154">
        <v>31</v>
      </c>
      <c r="E25" s="155" t="s">
        <v>130</v>
      </c>
      <c r="F25" s="156" t="s">
        <v>130</v>
      </c>
      <c r="G25" s="157" t="s">
        <v>130</v>
      </c>
      <c r="H25" s="153">
        <v>6</v>
      </c>
      <c r="I25" s="156">
        <v>6</v>
      </c>
      <c r="J25" s="154">
        <v>6</v>
      </c>
      <c r="K25" s="153">
        <v>18</v>
      </c>
      <c r="L25" s="156">
        <v>18</v>
      </c>
      <c r="M25" s="154">
        <v>18</v>
      </c>
      <c r="N25" s="155">
        <v>3</v>
      </c>
      <c r="O25" s="156" t="s">
        <v>130</v>
      </c>
      <c r="P25" s="156">
        <v>3</v>
      </c>
      <c r="Q25" s="156">
        <v>3</v>
      </c>
      <c r="R25" s="11"/>
    </row>
    <row r="26" spans="1:18" ht="19.899999999999999" customHeight="1" x14ac:dyDescent="0.25">
      <c r="A26" s="9">
        <v>19</v>
      </c>
      <c r="B26" s="73" t="s">
        <v>79</v>
      </c>
      <c r="C26" s="153">
        <v>2</v>
      </c>
      <c r="D26" s="154">
        <v>2</v>
      </c>
      <c r="E26" s="155" t="s">
        <v>130</v>
      </c>
      <c r="F26" s="156" t="s">
        <v>130</v>
      </c>
      <c r="G26" s="157" t="s">
        <v>130</v>
      </c>
      <c r="H26" s="153">
        <v>24</v>
      </c>
      <c r="I26" s="156">
        <v>24</v>
      </c>
      <c r="J26" s="154">
        <v>24</v>
      </c>
      <c r="K26" s="153">
        <v>25</v>
      </c>
      <c r="L26" s="156">
        <v>25</v>
      </c>
      <c r="M26" s="154">
        <v>25</v>
      </c>
      <c r="N26" s="155">
        <v>24</v>
      </c>
      <c r="O26" s="156" t="s">
        <v>130</v>
      </c>
      <c r="P26" s="156">
        <v>24</v>
      </c>
      <c r="Q26" s="156">
        <v>24</v>
      </c>
      <c r="R26" s="11"/>
    </row>
    <row r="27" spans="1:18" ht="19.899999999999999" customHeight="1" x14ac:dyDescent="0.25">
      <c r="A27" s="9">
        <v>20</v>
      </c>
      <c r="B27" s="73" t="s">
        <v>80</v>
      </c>
      <c r="C27" s="153">
        <v>24</v>
      </c>
      <c r="D27" s="154">
        <v>24</v>
      </c>
      <c r="E27" s="155" t="s">
        <v>130</v>
      </c>
      <c r="F27" s="156" t="s">
        <v>130</v>
      </c>
      <c r="G27" s="157" t="s">
        <v>130</v>
      </c>
      <c r="H27" s="153">
        <v>1</v>
      </c>
      <c r="I27" s="156">
        <v>1</v>
      </c>
      <c r="J27" s="154">
        <v>1</v>
      </c>
      <c r="K27" s="153">
        <v>3</v>
      </c>
      <c r="L27" s="156">
        <v>3</v>
      </c>
      <c r="M27" s="154">
        <v>3</v>
      </c>
      <c r="N27" s="155">
        <v>26</v>
      </c>
      <c r="O27" s="156" t="s">
        <v>130</v>
      </c>
      <c r="P27" s="156">
        <v>26</v>
      </c>
      <c r="Q27" s="156">
        <v>26</v>
      </c>
      <c r="R27" s="11"/>
    </row>
    <row r="28" spans="1:18" ht="19.899999999999999" customHeight="1" x14ac:dyDescent="0.25">
      <c r="A28" s="9">
        <v>21</v>
      </c>
      <c r="B28" s="73" t="s">
        <v>81</v>
      </c>
      <c r="C28" s="153">
        <v>12</v>
      </c>
      <c r="D28" s="154">
        <v>12</v>
      </c>
      <c r="E28" s="155" t="s">
        <v>130</v>
      </c>
      <c r="F28" s="156" t="s">
        <v>130</v>
      </c>
      <c r="G28" s="157" t="s">
        <v>130</v>
      </c>
      <c r="H28" s="153">
        <v>14</v>
      </c>
      <c r="I28" s="156">
        <v>14</v>
      </c>
      <c r="J28" s="154">
        <v>14</v>
      </c>
      <c r="K28" s="153">
        <v>31</v>
      </c>
      <c r="L28" s="156">
        <v>31</v>
      </c>
      <c r="M28" s="154">
        <v>31</v>
      </c>
      <c r="N28" s="155">
        <v>21</v>
      </c>
      <c r="O28" s="156" t="s">
        <v>130</v>
      </c>
      <c r="P28" s="156">
        <v>21</v>
      </c>
      <c r="Q28" s="156">
        <v>21</v>
      </c>
      <c r="R28" s="11"/>
    </row>
    <row r="29" spans="1:18" ht="19.899999999999999" customHeight="1" x14ac:dyDescent="0.25">
      <c r="A29" s="9">
        <v>22</v>
      </c>
      <c r="B29" s="73" t="s">
        <v>82</v>
      </c>
      <c r="C29" s="153">
        <v>11</v>
      </c>
      <c r="D29" s="154">
        <v>11</v>
      </c>
      <c r="E29" s="155" t="s">
        <v>130</v>
      </c>
      <c r="F29" s="156" t="s">
        <v>130</v>
      </c>
      <c r="G29" s="157" t="s">
        <v>130</v>
      </c>
      <c r="H29" s="153">
        <v>12</v>
      </c>
      <c r="I29" s="156">
        <v>12</v>
      </c>
      <c r="J29" s="154">
        <v>12</v>
      </c>
      <c r="K29" s="153">
        <v>12</v>
      </c>
      <c r="L29" s="156">
        <v>12</v>
      </c>
      <c r="M29" s="154">
        <v>12</v>
      </c>
      <c r="N29" s="155">
        <v>7</v>
      </c>
      <c r="O29" s="156" t="s">
        <v>130</v>
      </c>
      <c r="P29" s="156">
        <v>7</v>
      </c>
      <c r="Q29" s="156">
        <v>7</v>
      </c>
      <c r="R29" s="11"/>
    </row>
    <row r="30" spans="1:18" ht="19.899999999999999" customHeight="1" x14ac:dyDescent="0.25">
      <c r="A30" s="9">
        <v>23</v>
      </c>
      <c r="B30" s="73" t="s">
        <v>83</v>
      </c>
      <c r="C30" s="153">
        <v>4</v>
      </c>
      <c r="D30" s="154">
        <v>4</v>
      </c>
      <c r="E30" s="155" t="s">
        <v>130</v>
      </c>
      <c r="F30" s="156" t="s">
        <v>130</v>
      </c>
      <c r="G30" s="157" t="s">
        <v>130</v>
      </c>
      <c r="H30" s="153">
        <v>21</v>
      </c>
      <c r="I30" s="156">
        <v>21</v>
      </c>
      <c r="J30" s="154">
        <v>21</v>
      </c>
      <c r="K30" s="153">
        <v>11</v>
      </c>
      <c r="L30" s="156">
        <v>11</v>
      </c>
      <c r="M30" s="154">
        <v>11</v>
      </c>
      <c r="N30" s="155">
        <v>1</v>
      </c>
      <c r="O30" s="156" t="s">
        <v>130</v>
      </c>
      <c r="P30" s="156">
        <v>1</v>
      </c>
      <c r="Q30" s="156">
        <v>1</v>
      </c>
      <c r="R30" s="11"/>
    </row>
    <row r="31" spans="1:18" ht="19.899999999999999" customHeight="1" x14ac:dyDescent="0.25">
      <c r="A31" s="9">
        <v>24</v>
      </c>
      <c r="B31" s="73" t="s">
        <v>84</v>
      </c>
      <c r="C31" s="153">
        <v>16</v>
      </c>
      <c r="D31" s="154">
        <v>16</v>
      </c>
      <c r="E31" s="155" t="s">
        <v>130</v>
      </c>
      <c r="F31" s="156" t="s">
        <v>130</v>
      </c>
      <c r="G31" s="157" t="s">
        <v>130</v>
      </c>
      <c r="H31" s="153">
        <v>15</v>
      </c>
      <c r="I31" s="156">
        <v>15</v>
      </c>
      <c r="J31" s="154">
        <v>15</v>
      </c>
      <c r="K31" s="153">
        <v>29</v>
      </c>
      <c r="L31" s="156">
        <v>29</v>
      </c>
      <c r="M31" s="154">
        <v>29</v>
      </c>
      <c r="N31" s="155">
        <v>25</v>
      </c>
      <c r="O31" s="156" t="s">
        <v>130</v>
      </c>
      <c r="P31" s="156">
        <v>25</v>
      </c>
      <c r="Q31" s="156">
        <v>25</v>
      </c>
      <c r="R31" s="11"/>
    </row>
    <row r="32" spans="1:18" ht="19.899999999999999" customHeight="1" x14ac:dyDescent="0.25">
      <c r="A32" s="9">
        <v>25</v>
      </c>
      <c r="B32" s="73" t="s">
        <v>85</v>
      </c>
      <c r="C32" s="153">
        <v>6</v>
      </c>
      <c r="D32" s="154">
        <v>6</v>
      </c>
      <c r="E32" s="155" t="s">
        <v>130</v>
      </c>
      <c r="F32" s="156" t="s">
        <v>130</v>
      </c>
      <c r="G32" s="157" t="s">
        <v>130</v>
      </c>
      <c r="H32" s="153">
        <v>10</v>
      </c>
      <c r="I32" s="156">
        <v>10</v>
      </c>
      <c r="J32" s="154">
        <v>10</v>
      </c>
      <c r="K32" s="153">
        <v>4</v>
      </c>
      <c r="L32" s="156">
        <v>4</v>
      </c>
      <c r="M32" s="154">
        <v>4</v>
      </c>
      <c r="N32" s="155">
        <v>17</v>
      </c>
      <c r="O32" s="156" t="s">
        <v>130</v>
      </c>
      <c r="P32" s="156">
        <v>17</v>
      </c>
      <c r="Q32" s="156">
        <v>17</v>
      </c>
      <c r="R32" s="11"/>
    </row>
    <row r="33" spans="1:18" ht="19.899999999999999" customHeight="1" x14ac:dyDescent="0.25">
      <c r="A33" s="9">
        <v>26</v>
      </c>
      <c r="B33" s="73" t="s">
        <v>86</v>
      </c>
      <c r="C33" s="153">
        <v>22</v>
      </c>
      <c r="D33" s="154">
        <v>22</v>
      </c>
      <c r="E33" s="155" t="s">
        <v>130</v>
      </c>
      <c r="F33" s="156" t="s">
        <v>130</v>
      </c>
      <c r="G33" s="157" t="s">
        <v>130</v>
      </c>
      <c r="H33" s="153">
        <v>26</v>
      </c>
      <c r="I33" s="156">
        <v>26</v>
      </c>
      <c r="J33" s="154">
        <v>26</v>
      </c>
      <c r="K33" s="153">
        <v>1</v>
      </c>
      <c r="L33" s="156">
        <v>1</v>
      </c>
      <c r="M33" s="154">
        <v>1</v>
      </c>
      <c r="N33" s="155">
        <v>29</v>
      </c>
      <c r="O33" s="156" t="s">
        <v>130</v>
      </c>
      <c r="P33" s="156">
        <v>29</v>
      </c>
      <c r="Q33" s="156">
        <v>29</v>
      </c>
      <c r="R33" s="11"/>
    </row>
    <row r="34" spans="1:18" ht="19.899999999999999" customHeight="1" x14ac:dyDescent="0.25">
      <c r="A34" s="9">
        <v>27</v>
      </c>
      <c r="B34" s="73" t="s">
        <v>87</v>
      </c>
      <c r="C34" s="153">
        <v>14</v>
      </c>
      <c r="D34" s="154">
        <v>14</v>
      </c>
      <c r="E34" s="155" t="s">
        <v>130</v>
      </c>
      <c r="F34" s="156" t="s">
        <v>130</v>
      </c>
      <c r="G34" s="157" t="s">
        <v>130</v>
      </c>
      <c r="H34" s="153">
        <v>25</v>
      </c>
      <c r="I34" s="156">
        <v>25</v>
      </c>
      <c r="J34" s="154">
        <v>25</v>
      </c>
      <c r="K34" s="153">
        <v>5</v>
      </c>
      <c r="L34" s="156">
        <v>5</v>
      </c>
      <c r="M34" s="154">
        <v>5</v>
      </c>
      <c r="N34" s="155">
        <v>32</v>
      </c>
      <c r="O34" s="156" t="s">
        <v>130</v>
      </c>
      <c r="P34" s="156">
        <v>32</v>
      </c>
      <c r="Q34" s="156">
        <v>32</v>
      </c>
      <c r="R34" s="11"/>
    </row>
    <row r="35" spans="1:18" ht="19.899999999999999" customHeight="1" x14ac:dyDescent="0.25">
      <c r="A35" s="9">
        <v>28</v>
      </c>
      <c r="B35" s="73" t="s">
        <v>89</v>
      </c>
      <c r="C35" s="153">
        <v>1</v>
      </c>
      <c r="D35" s="154">
        <v>1</v>
      </c>
      <c r="E35" s="155" t="s">
        <v>130</v>
      </c>
      <c r="F35" s="156" t="s">
        <v>130</v>
      </c>
      <c r="G35" s="157" t="s">
        <v>130</v>
      </c>
      <c r="H35" s="153">
        <v>32</v>
      </c>
      <c r="I35" s="156">
        <v>32</v>
      </c>
      <c r="J35" s="154">
        <v>32</v>
      </c>
      <c r="K35" s="153">
        <v>13</v>
      </c>
      <c r="L35" s="156">
        <v>13</v>
      </c>
      <c r="M35" s="154">
        <v>13</v>
      </c>
      <c r="N35" s="155">
        <v>27</v>
      </c>
      <c r="O35" s="156" t="s">
        <v>130</v>
      </c>
      <c r="P35" s="156">
        <v>27</v>
      </c>
      <c r="Q35" s="156">
        <v>27</v>
      </c>
      <c r="R35" s="11"/>
    </row>
    <row r="36" spans="1:18" ht="19.899999999999999" customHeight="1" x14ac:dyDescent="0.25">
      <c r="A36" s="9">
        <v>29</v>
      </c>
      <c r="B36" s="73" t="s">
        <v>92</v>
      </c>
      <c r="C36" s="153">
        <v>19</v>
      </c>
      <c r="D36" s="154">
        <v>19</v>
      </c>
      <c r="E36" s="155" t="s">
        <v>130</v>
      </c>
      <c r="F36" s="156" t="s">
        <v>130</v>
      </c>
      <c r="G36" s="157" t="s">
        <v>130</v>
      </c>
      <c r="H36" s="153">
        <v>30</v>
      </c>
      <c r="I36" s="156">
        <v>30</v>
      </c>
      <c r="J36" s="154">
        <v>30</v>
      </c>
      <c r="K36" s="153">
        <v>10</v>
      </c>
      <c r="L36" s="156">
        <v>10</v>
      </c>
      <c r="M36" s="154">
        <v>10</v>
      </c>
      <c r="N36" s="155">
        <v>10</v>
      </c>
      <c r="O36" s="156" t="s">
        <v>130</v>
      </c>
      <c r="P36" s="156">
        <v>10</v>
      </c>
      <c r="Q36" s="156">
        <v>10</v>
      </c>
      <c r="R36" s="11"/>
    </row>
    <row r="37" spans="1:18" ht="19.899999999999999" customHeight="1" x14ac:dyDescent="0.25">
      <c r="A37" s="9">
        <v>30</v>
      </c>
      <c r="B37" s="73" t="s">
        <v>128</v>
      </c>
      <c r="C37" s="153">
        <v>17</v>
      </c>
      <c r="D37" s="154">
        <v>17</v>
      </c>
      <c r="E37" s="155" t="s">
        <v>130</v>
      </c>
      <c r="F37" s="156" t="s">
        <v>130</v>
      </c>
      <c r="G37" s="157" t="s">
        <v>130</v>
      </c>
      <c r="H37" s="153">
        <v>18</v>
      </c>
      <c r="I37" s="156">
        <v>18</v>
      </c>
      <c r="J37" s="154">
        <v>18</v>
      </c>
      <c r="K37" s="153">
        <v>27</v>
      </c>
      <c r="L37" s="156">
        <v>27</v>
      </c>
      <c r="M37" s="154">
        <v>27</v>
      </c>
      <c r="N37" s="155">
        <v>5</v>
      </c>
      <c r="O37" s="156" t="s">
        <v>130</v>
      </c>
      <c r="P37" s="156">
        <v>5</v>
      </c>
      <c r="Q37" s="156">
        <v>5</v>
      </c>
      <c r="R37" s="11"/>
    </row>
    <row r="38" spans="1:18" ht="19.899999999999999" customHeight="1" x14ac:dyDescent="0.25">
      <c r="A38" s="9">
        <v>31</v>
      </c>
      <c r="B38" s="73"/>
      <c r="C38" s="153">
        <v>20</v>
      </c>
      <c r="D38" s="154">
        <v>20</v>
      </c>
      <c r="E38" s="155" t="s">
        <v>130</v>
      </c>
      <c r="F38" s="156" t="s">
        <v>130</v>
      </c>
      <c r="G38" s="157" t="s">
        <v>130</v>
      </c>
      <c r="H38" s="153">
        <v>4</v>
      </c>
      <c r="I38" s="156">
        <v>4</v>
      </c>
      <c r="J38" s="154">
        <v>4</v>
      </c>
      <c r="K38" s="153">
        <v>15</v>
      </c>
      <c r="L38" s="156">
        <v>15</v>
      </c>
      <c r="M38" s="154">
        <v>15</v>
      </c>
      <c r="N38" s="155">
        <v>31</v>
      </c>
      <c r="O38" s="156" t="s">
        <v>130</v>
      </c>
      <c r="P38" s="156">
        <v>31</v>
      </c>
      <c r="Q38" s="156">
        <v>31</v>
      </c>
      <c r="R38" s="11"/>
    </row>
    <row r="39" spans="1:18" ht="19.899999999999999" customHeight="1" thickBot="1" x14ac:dyDescent="0.3">
      <c r="A39" s="9">
        <v>32</v>
      </c>
      <c r="B39" s="73"/>
      <c r="C39" s="158">
        <v>21</v>
      </c>
      <c r="D39" s="159">
        <v>21</v>
      </c>
      <c r="E39" s="155" t="s">
        <v>130</v>
      </c>
      <c r="F39" s="156" t="s">
        <v>130</v>
      </c>
      <c r="G39" s="157" t="s">
        <v>130</v>
      </c>
      <c r="H39" s="158">
        <v>29</v>
      </c>
      <c r="I39" s="160">
        <v>29</v>
      </c>
      <c r="J39" s="159">
        <v>29</v>
      </c>
      <c r="K39" s="158">
        <v>7</v>
      </c>
      <c r="L39" s="160">
        <v>7</v>
      </c>
      <c r="M39" s="159">
        <v>7</v>
      </c>
      <c r="N39" s="155">
        <v>9</v>
      </c>
      <c r="O39" s="156" t="s">
        <v>130</v>
      </c>
      <c r="P39" s="156">
        <v>9</v>
      </c>
      <c r="Q39" s="156">
        <v>9</v>
      </c>
      <c r="R39" s="11"/>
    </row>
    <row r="40" spans="1:18" ht="9.75" customHeight="1" x14ac:dyDescent="0.25"/>
    <row r="41" spans="1:18" x14ac:dyDescent="0.25">
      <c r="B41" s="4" t="s">
        <v>24</v>
      </c>
      <c r="C41" s="4" t="s">
        <v>131</v>
      </c>
      <c r="R41" s="8"/>
    </row>
  </sheetData>
  <mergeCells count="6">
    <mergeCell ref="A1:R1"/>
    <mergeCell ref="A2:R2"/>
    <mergeCell ref="A3:R3"/>
    <mergeCell ref="B5:B7"/>
    <mergeCell ref="A5:A7"/>
    <mergeCell ref="C5:R5"/>
  </mergeCells>
  <phoneticPr fontId="5" type="noConversion"/>
  <printOptions horizontalCentered="1"/>
  <pageMargins left="0.31496062992125984" right="0.2" top="0.27" bottom="0.2" header="0.2" footer="0.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39"/>
  <sheetViews>
    <sheetView zoomScale="70" zoomScaleNormal="70" workbookViewId="0">
      <selection activeCell="D8" sqref="D8"/>
    </sheetView>
  </sheetViews>
  <sheetFormatPr defaultRowHeight="15" x14ac:dyDescent="0.25"/>
  <cols>
    <col min="1" max="1" width="4.7109375" customWidth="1"/>
    <col min="2" max="2" width="52.7109375" customWidth="1"/>
    <col min="3" max="3" width="12.7109375" customWidth="1"/>
    <col min="4" max="4" width="11.7109375" customWidth="1"/>
    <col min="5" max="5" width="2.5703125" customWidth="1"/>
  </cols>
  <sheetData>
    <row r="1" spans="1:5" s="5" customFormat="1" ht="20.25" x14ac:dyDescent="0.3">
      <c r="A1" s="378" t="s">
        <v>62</v>
      </c>
      <c r="B1" s="378"/>
      <c r="C1" s="378"/>
      <c r="D1" s="378"/>
      <c r="E1" s="36"/>
    </row>
    <row r="2" spans="1:5" s="5" customFormat="1" ht="20.45" customHeight="1" x14ac:dyDescent="0.3">
      <c r="A2" s="379" t="s">
        <v>38</v>
      </c>
      <c r="B2" s="379"/>
      <c r="C2" s="379"/>
      <c r="D2" s="379"/>
      <c r="E2" s="35"/>
    </row>
    <row r="3" spans="1:5" ht="15" customHeight="1" x14ac:dyDescent="0.25">
      <c r="A3" s="34"/>
      <c r="B3" s="34"/>
      <c r="C3" s="34"/>
      <c r="D3" s="34"/>
    </row>
    <row r="4" spans="1:5" ht="20.25" x14ac:dyDescent="0.25">
      <c r="A4" s="14" t="s">
        <v>219</v>
      </c>
      <c r="B4" s="15"/>
      <c r="C4" s="15"/>
      <c r="D4" s="15"/>
    </row>
    <row r="5" spans="1:5" s="52" customFormat="1" ht="18" x14ac:dyDescent="0.25">
      <c r="A5" s="366" t="s">
        <v>31</v>
      </c>
      <c r="B5" s="366"/>
      <c r="C5" s="366"/>
      <c r="D5" s="366"/>
    </row>
    <row r="6" spans="1:5" ht="18" x14ac:dyDescent="0.25">
      <c r="A6" s="18" t="s">
        <v>220</v>
      </c>
      <c r="B6" s="17"/>
      <c r="C6" s="17"/>
      <c r="D6" s="32" t="s">
        <v>190</v>
      </c>
    </row>
    <row r="7" spans="1:5" ht="18" x14ac:dyDescent="0.25">
      <c r="A7" s="18"/>
      <c r="B7" s="17" t="s">
        <v>218</v>
      </c>
      <c r="C7" s="17"/>
      <c r="D7" s="64" t="s">
        <v>407</v>
      </c>
    </row>
    <row r="8" spans="1:5" ht="43.9" customHeight="1" x14ac:dyDescent="0.25">
      <c r="A8" s="38" t="s">
        <v>27</v>
      </c>
      <c r="B8" s="20" t="s">
        <v>216</v>
      </c>
      <c r="C8" s="19" t="s">
        <v>28</v>
      </c>
      <c r="D8" s="257" t="s">
        <v>246</v>
      </c>
    </row>
    <row r="9" spans="1:5" ht="18" x14ac:dyDescent="0.25">
      <c r="A9" s="301">
        <v>9</v>
      </c>
      <c r="B9" s="10" t="s">
        <v>70</v>
      </c>
      <c r="C9" s="267">
        <v>1</v>
      </c>
      <c r="D9" s="267"/>
    </row>
    <row r="10" spans="1:5" ht="18" x14ac:dyDescent="0.25">
      <c r="A10" s="301">
        <v>13</v>
      </c>
      <c r="B10" s="10" t="s">
        <v>73</v>
      </c>
      <c r="C10" s="267">
        <v>2</v>
      </c>
      <c r="D10" s="267"/>
    </row>
    <row r="11" spans="1:5" ht="18" x14ac:dyDescent="0.25">
      <c r="A11" s="301">
        <v>6</v>
      </c>
      <c r="B11" s="10" t="s">
        <v>67</v>
      </c>
      <c r="C11" s="267">
        <v>3</v>
      </c>
      <c r="D11" s="267"/>
    </row>
    <row r="12" spans="1:5" ht="18" x14ac:dyDescent="0.25">
      <c r="A12" s="301">
        <v>26</v>
      </c>
      <c r="B12" s="10" t="s">
        <v>86</v>
      </c>
      <c r="C12" s="267">
        <v>4</v>
      </c>
      <c r="D12" s="267"/>
    </row>
    <row r="13" spans="1:5" ht="18" x14ac:dyDescent="0.25">
      <c r="A13" s="301">
        <v>5</v>
      </c>
      <c r="B13" s="10" t="s">
        <v>66</v>
      </c>
      <c r="C13" s="179">
        <v>5</v>
      </c>
      <c r="D13" s="179"/>
    </row>
    <row r="14" spans="1:5" ht="18" x14ac:dyDescent="0.25">
      <c r="A14" s="301">
        <v>7</v>
      </c>
      <c r="B14" s="10" t="s">
        <v>68</v>
      </c>
      <c r="C14" s="179">
        <v>6</v>
      </c>
      <c r="D14" s="267"/>
    </row>
    <row r="15" spans="1:5" ht="18" x14ac:dyDescent="0.25">
      <c r="A15" s="301">
        <v>23</v>
      </c>
      <c r="B15" s="10" t="s">
        <v>83</v>
      </c>
      <c r="C15" s="179">
        <v>7</v>
      </c>
      <c r="D15" s="179"/>
    </row>
    <row r="16" spans="1:5" ht="18" x14ac:dyDescent="0.25">
      <c r="A16" s="301">
        <v>2</v>
      </c>
      <c r="B16" s="10" t="s">
        <v>63</v>
      </c>
      <c r="C16" s="179">
        <v>8</v>
      </c>
      <c r="D16" s="179"/>
    </row>
    <row r="17" spans="1:4" ht="18" x14ac:dyDescent="0.25">
      <c r="A17" s="301">
        <v>3</v>
      </c>
      <c r="B17" s="10" t="s">
        <v>64</v>
      </c>
      <c r="C17" s="267" t="s">
        <v>378</v>
      </c>
      <c r="D17" s="179">
        <v>10.5</v>
      </c>
    </row>
    <row r="18" spans="1:4" ht="16.149999999999999" customHeight="1" x14ac:dyDescent="0.25">
      <c r="A18" s="301">
        <v>8</v>
      </c>
      <c r="B18" s="10" t="s">
        <v>69</v>
      </c>
      <c r="C18" s="267" t="s">
        <v>378</v>
      </c>
      <c r="D18" s="179">
        <v>10.5</v>
      </c>
    </row>
    <row r="19" spans="1:4" ht="18" x14ac:dyDescent="0.25">
      <c r="A19" s="301">
        <v>12</v>
      </c>
      <c r="B19" s="10" t="s">
        <v>72</v>
      </c>
      <c r="C19" s="267" t="s">
        <v>378</v>
      </c>
      <c r="D19" s="179">
        <v>10.5</v>
      </c>
    </row>
    <row r="20" spans="1:4" ht="18" x14ac:dyDescent="0.25">
      <c r="A20" s="301">
        <v>21</v>
      </c>
      <c r="B20" s="10" t="s">
        <v>81</v>
      </c>
      <c r="C20" s="267" t="s">
        <v>378</v>
      </c>
      <c r="D20" s="179">
        <v>10.5</v>
      </c>
    </row>
    <row r="21" spans="1:4" ht="18" x14ac:dyDescent="0.25">
      <c r="A21" s="301">
        <v>4</v>
      </c>
      <c r="B21" s="10" t="s">
        <v>65</v>
      </c>
      <c r="C21" s="267" t="s">
        <v>379</v>
      </c>
      <c r="D21" s="179">
        <v>14.5</v>
      </c>
    </row>
    <row r="22" spans="1:4" ht="18" x14ac:dyDescent="0.25">
      <c r="A22" s="301">
        <v>14</v>
      </c>
      <c r="B22" s="10" t="s">
        <v>74</v>
      </c>
      <c r="C22" s="267" t="s">
        <v>379</v>
      </c>
      <c r="D22" s="179">
        <v>14.5</v>
      </c>
    </row>
    <row r="23" spans="1:4" ht="18" x14ac:dyDescent="0.25">
      <c r="A23" s="301">
        <v>16</v>
      </c>
      <c r="B23" s="10" t="s">
        <v>76</v>
      </c>
      <c r="C23" s="267" t="s">
        <v>379</v>
      </c>
      <c r="D23" s="179">
        <v>14.5</v>
      </c>
    </row>
    <row r="24" spans="1:4" ht="18" x14ac:dyDescent="0.25">
      <c r="A24" s="301">
        <v>28</v>
      </c>
      <c r="B24" s="10" t="s">
        <v>89</v>
      </c>
      <c r="C24" s="267" t="s">
        <v>379</v>
      </c>
      <c r="D24" s="179">
        <v>14.5</v>
      </c>
    </row>
    <row r="25" spans="1:4" ht="18" x14ac:dyDescent="0.25">
      <c r="A25" s="301">
        <v>10</v>
      </c>
      <c r="B25" s="10" t="s">
        <v>71</v>
      </c>
      <c r="C25" s="267" t="s">
        <v>380</v>
      </c>
      <c r="D25" s="179">
        <v>20</v>
      </c>
    </row>
    <row r="26" spans="1:4" ht="18" x14ac:dyDescent="0.25">
      <c r="A26" s="301">
        <v>11</v>
      </c>
      <c r="B26" s="10" t="s">
        <v>88</v>
      </c>
      <c r="C26" s="267" t="s">
        <v>380</v>
      </c>
      <c r="D26" s="179">
        <v>20</v>
      </c>
    </row>
    <row r="27" spans="1:4" ht="18" x14ac:dyDescent="0.25">
      <c r="A27" s="301">
        <v>17</v>
      </c>
      <c r="B27" s="10" t="s">
        <v>77</v>
      </c>
      <c r="C27" s="267" t="s">
        <v>380</v>
      </c>
      <c r="D27" s="179">
        <v>20</v>
      </c>
    </row>
    <row r="28" spans="1:4" ht="18" x14ac:dyDescent="0.25">
      <c r="A28" s="301">
        <v>19</v>
      </c>
      <c r="B28" s="10" t="s">
        <v>79</v>
      </c>
      <c r="C28" s="267" t="s">
        <v>380</v>
      </c>
      <c r="D28" s="179">
        <v>20</v>
      </c>
    </row>
    <row r="29" spans="1:4" ht="18" x14ac:dyDescent="0.25">
      <c r="A29" s="301">
        <v>27</v>
      </c>
      <c r="B29" s="10" t="s">
        <v>87</v>
      </c>
      <c r="C29" s="267" t="s">
        <v>380</v>
      </c>
      <c r="D29" s="179">
        <v>20</v>
      </c>
    </row>
    <row r="30" spans="1:4" ht="18" x14ac:dyDescent="0.25">
      <c r="A30" s="301">
        <v>29</v>
      </c>
      <c r="B30" s="10" t="s">
        <v>92</v>
      </c>
      <c r="C30" s="267" t="s">
        <v>380</v>
      </c>
      <c r="D30" s="179">
        <v>20</v>
      </c>
    </row>
    <row r="31" spans="1:4" ht="18" x14ac:dyDescent="0.25">
      <c r="A31" s="301">
        <v>30</v>
      </c>
      <c r="B31" s="10" t="s">
        <v>128</v>
      </c>
      <c r="C31" s="267" t="s">
        <v>380</v>
      </c>
      <c r="D31" s="179">
        <v>20</v>
      </c>
    </row>
    <row r="32" spans="1:4" ht="18" x14ac:dyDescent="0.25">
      <c r="A32" s="301">
        <v>1</v>
      </c>
      <c r="B32" s="10" t="s">
        <v>40</v>
      </c>
      <c r="C32" s="267" t="s">
        <v>381</v>
      </c>
      <c r="D32" s="179">
        <v>24.5</v>
      </c>
    </row>
    <row r="33" spans="1:4" ht="18" x14ac:dyDescent="0.25">
      <c r="A33" s="301">
        <v>22</v>
      </c>
      <c r="B33" s="10" t="s">
        <v>82</v>
      </c>
      <c r="C33" s="267" t="s">
        <v>381</v>
      </c>
      <c r="D33" s="179">
        <v>24.5</v>
      </c>
    </row>
    <row r="34" spans="1:4" ht="18" x14ac:dyDescent="0.25">
      <c r="A34" s="301">
        <v>15</v>
      </c>
      <c r="B34" s="10" t="s">
        <v>138</v>
      </c>
      <c r="C34" s="267" t="s">
        <v>130</v>
      </c>
      <c r="D34" s="179">
        <v>27</v>
      </c>
    </row>
    <row r="35" spans="1:4" ht="18" x14ac:dyDescent="0.25">
      <c r="A35" s="301">
        <v>20</v>
      </c>
      <c r="B35" s="10" t="s">
        <v>80</v>
      </c>
      <c r="C35" s="267" t="s">
        <v>130</v>
      </c>
      <c r="D35" s="179">
        <v>27</v>
      </c>
    </row>
    <row r="36" spans="1:4" ht="18" x14ac:dyDescent="0.25">
      <c r="A36" s="301">
        <v>24</v>
      </c>
      <c r="B36" s="10" t="s">
        <v>84</v>
      </c>
      <c r="C36" s="267" t="s">
        <v>130</v>
      </c>
      <c r="D36" s="179">
        <v>27</v>
      </c>
    </row>
    <row r="37" spans="1:4" ht="18" x14ac:dyDescent="0.25">
      <c r="A37" s="301">
        <v>25</v>
      </c>
      <c r="B37" s="10" t="s">
        <v>85</v>
      </c>
      <c r="C37" s="267" t="s">
        <v>130</v>
      </c>
      <c r="D37" s="179">
        <v>27</v>
      </c>
    </row>
    <row r="38" spans="1:4" ht="18" x14ac:dyDescent="0.25">
      <c r="A38" s="27"/>
      <c r="B38" s="28"/>
      <c r="C38" s="28"/>
      <c r="D38" s="15"/>
    </row>
    <row r="39" spans="1:4" ht="18" x14ac:dyDescent="0.25">
      <c r="A39" s="29"/>
      <c r="B39" s="15" t="s">
        <v>29</v>
      </c>
      <c r="C39" s="15" t="s">
        <v>232</v>
      </c>
      <c r="D39" s="15"/>
    </row>
  </sheetData>
  <sortState ref="A9:E38">
    <sortCondition ref="C9:C38"/>
  </sortState>
  <mergeCells count="3">
    <mergeCell ref="A1:D1"/>
    <mergeCell ref="A2:D2"/>
    <mergeCell ref="A5:D5"/>
  </mergeCells>
  <phoneticPr fontId="5" type="noConversion"/>
  <printOptions horizontalCentered="1"/>
  <pageMargins left="0.55118110236220474" right="0.19685039370078741" top="0.35433070866141736" bottom="0.31496062992125984" header="0.19685039370078741" footer="0.19685039370078741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B40"/>
  <sheetViews>
    <sheetView zoomScale="70" zoomScaleNormal="70" workbookViewId="0">
      <selection activeCell="W28" sqref="W28"/>
    </sheetView>
  </sheetViews>
  <sheetFormatPr defaultRowHeight="15" x14ac:dyDescent="0.25"/>
  <cols>
    <col min="1" max="1" width="4.42578125" customWidth="1"/>
    <col min="2" max="2" width="4.7109375" customWidth="1"/>
    <col min="3" max="3" width="45.42578125" customWidth="1"/>
    <col min="4" max="12" width="2.28515625" customWidth="1"/>
    <col min="13" max="13" width="3.7109375" customWidth="1"/>
    <col min="14" max="14" width="7.140625" customWidth="1"/>
    <col min="15" max="15" width="8.85546875" customWidth="1"/>
    <col min="16" max="16" width="7.28515625" customWidth="1"/>
  </cols>
  <sheetData>
    <row r="1" spans="1:28" s="1" customFormat="1" x14ac:dyDescent="0.2">
      <c r="A1" s="377" t="s">
        <v>37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s="1" customFormat="1" x14ac:dyDescent="0.2">
      <c r="A2" s="377" t="s">
        <v>38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23.25" x14ac:dyDescent="0.25">
      <c r="A3" s="14" t="s">
        <v>221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8" ht="18" x14ac:dyDescent="0.25">
      <c r="A4" s="366" t="s">
        <v>31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</row>
    <row r="5" spans="1:28" ht="18" x14ac:dyDescent="0.25">
      <c r="A5" s="18" t="s">
        <v>222</v>
      </c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32" t="s">
        <v>190</v>
      </c>
    </row>
    <row r="6" spans="1:28" ht="18" x14ac:dyDescent="0.2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64" t="s">
        <v>223</v>
      </c>
    </row>
    <row r="7" spans="1:28" ht="27.6" customHeight="1" x14ac:dyDescent="0.25">
      <c r="A7" s="367" t="s">
        <v>27</v>
      </c>
      <c r="B7" s="375" t="s">
        <v>188</v>
      </c>
      <c r="C7" s="369" t="s">
        <v>216</v>
      </c>
      <c r="D7" s="384" t="s">
        <v>224</v>
      </c>
      <c r="E7" s="385"/>
      <c r="F7" s="385"/>
      <c r="G7" s="385"/>
      <c r="H7" s="385"/>
      <c r="I7" s="385"/>
      <c r="J7" s="385"/>
      <c r="K7" s="385"/>
      <c r="L7" s="385"/>
      <c r="M7" s="386"/>
      <c r="N7" s="380" t="s">
        <v>57</v>
      </c>
      <c r="O7" s="367" t="s">
        <v>28</v>
      </c>
      <c r="P7" s="382" t="s">
        <v>246</v>
      </c>
    </row>
    <row r="8" spans="1:28" ht="21.6" customHeight="1" x14ac:dyDescent="0.25">
      <c r="A8" s="368"/>
      <c r="B8" s="376"/>
      <c r="C8" s="370"/>
      <c r="D8" s="304">
        <v>1</v>
      </c>
      <c r="E8" s="304">
        <v>2</v>
      </c>
      <c r="F8" s="304">
        <v>3</v>
      </c>
      <c r="G8" s="304">
        <v>4</v>
      </c>
      <c r="H8" s="304">
        <v>5</v>
      </c>
      <c r="I8" s="304">
        <v>6</v>
      </c>
      <c r="J8" s="304">
        <v>7</v>
      </c>
      <c r="K8" s="304">
        <v>8</v>
      </c>
      <c r="L8" s="304">
        <v>9</v>
      </c>
      <c r="M8" s="302">
        <v>10</v>
      </c>
      <c r="N8" s="381"/>
      <c r="O8" s="368"/>
      <c r="P8" s="383"/>
    </row>
    <row r="9" spans="1:28" ht="18" customHeight="1" x14ac:dyDescent="0.25">
      <c r="A9" s="303">
        <v>14</v>
      </c>
      <c r="B9" s="156">
        <v>14</v>
      </c>
      <c r="C9" s="10" t="s">
        <v>74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0">
        <v>46</v>
      </c>
      <c r="O9" s="20">
        <v>1</v>
      </c>
      <c r="P9" s="20"/>
    </row>
    <row r="10" spans="1:28" ht="18" customHeight="1" x14ac:dyDescent="0.25">
      <c r="A10" s="303">
        <v>28</v>
      </c>
      <c r="B10" s="156">
        <v>13</v>
      </c>
      <c r="C10" s="10" t="s">
        <v>89</v>
      </c>
      <c r="D10" s="21"/>
      <c r="E10" s="46"/>
      <c r="F10" s="46"/>
      <c r="G10" s="46"/>
      <c r="H10" s="46"/>
      <c r="I10" s="46"/>
      <c r="J10" s="46"/>
      <c r="K10" s="46"/>
      <c r="L10" s="46"/>
      <c r="M10" s="46"/>
      <c r="N10" s="24">
        <v>40</v>
      </c>
      <c r="O10" s="24">
        <v>2</v>
      </c>
      <c r="P10" s="24"/>
    </row>
    <row r="11" spans="1:28" ht="18" customHeight="1" x14ac:dyDescent="0.25">
      <c r="A11" s="303">
        <v>23</v>
      </c>
      <c r="B11" s="156">
        <v>11</v>
      </c>
      <c r="C11" s="10" t="s">
        <v>83</v>
      </c>
      <c r="D11" s="21"/>
      <c r="E11" s="46"/>
      <c r="F11" s="46"/>
      <c r="G11" s="46"/>
      <c r="H11" s="46"/>
      <c r="I11" s="46"/>
      <c r="J11" s="46"/>
      <c r="K11" s="46"/>
      <c r="L11" s="46"/>
      <c r="M11" s="46"/>
      <c r="N11" s="24">
        <v>37</v>
      </c>
      <c r="O11" s="24">
        <v>3</v>
      </c>
      <c r="P11" s="24"/>
    </row>
    <row r="12" spans="1:28" ht="18" customHeight="1" x14ac:dyDescent="0.25">
      <c r="A12" s="303">
        <v>16</v>
      </c>
      <c r="B12" s="156">
        <v>32</v>
      </c>
      <c r="C12" s="10" t="s">
        <v>76</v>
      </c>
      <c r="D12" s="21"/>
      <c r="E12" s="46"/>
      <c r="F12" s="46"/>
      <c r="G12" s="46"/>
      <c r="H12" s="46"/>
      <c r="I12" s="46"/>
      <c r="J12" s="46"/>
      <c r="K12" s="46"/>
      <c r="L12" s="46"/>
      <c r="M12" s="46"/>
      <c r="N12" s="24">
        <v>36</v>
      </c>
      <c r="O12" s="24">
        <v>4</v>
      </c>
      <c r="P12" s="24"/>
    </row>
    <row r="13" spans="1:28" ht="18" customHeight="1" x14ac:dyDescent="0.25">
      <c r="A13" s="303">
        <v>9</v>
      </c>
      <c r="B13" s="156">
        <v>6</v>
      </c>
      <c r="C13" s="10" t="s">
        <v>70</v>
      </c>
      <c r="D13" s="21"/>
      <c r="E13" s="46"/>
      <c r="F13" s="46"/>
      <c r="G13" s="46"/>
      <c r="H13" s="46"/>
      <c r="I13" s="46"/>
      <c r="J13" s="46"/>
      <c r="K13" s="46"/>
      <c r="L13" s="46"/>
      <c r="M13" s="46"/>
      <c r="N13" s="24">
        <v>33</v>
      </c>
      <c r="O13" s="24">
        <v>5</v>
      </c>
      <c r="P13" s="24"/>
    </row>
    <row r="14" spans="1:28" ht="18" customHeight="1" x14ac:dyDescent="0.25">
      <c r="A14" s="303">
        <v>26</v>
      </c>
      <c r="B14" s="156">
        <v>1</v>
      </c>
      <c r="C14" s="10" t="s">
        <v>86</v>
      </c>
      <c r="D14" s="21"/>
      <c r="E14" s="46"/>
      <c r="F14" s="46"/>
      <c r="G14" s="46"/>
      <c r="H14" s="46"/>
      <c r="I14" s="46"/>
      <c r="J14" s="46"/>
      <c r="K14" s="46"/>
      <c r="L14" s="46"/>
      <c r="M14" s="46"/>
      <c r="N14" s="24">
        <v>32</v>
      </c>
      <c r="O14" s="24">
        <v>6</v>
      </c>
      <c r="P14" s="24"/>
    </row>
    <row r="15" spans="1:28" ht="18" customHeight="1" x14ac:dyDescent="0.25">
      <c r="A15" s="303">
        <v>5</v>
      </c>
      <c r="B15" s="156">
        <v>26</v>
      </c>
      <c r="C15" s="10" t="s">
        <v>66</v>
      </c>
      <c r="D15" s="21"/>
      <c r="E15" s="46"/>
      <c r="F15" s="46"/>
      <c r="G15" s="46"/>
      <c r="H15" s="46"/>
      <c r="I15" s="46"/>
      <c r="J15" s="46"/>
      <c r="K15" s="46"/>
      <c r="L15" s="46"/>
      <c r="M15" s="46"/>
      <c r="N15" s="24">
        <v>31</v>
      </c>
      <c r="O15" s="24">
        <v>7</v>
      </c>
      <c r="P15" s="24"/>
    </row>
    <row r="16" spans="1:28" ht="18" customHeight="1" x14ac:dyDescent="0.25">
      <c r="A16" s="303">
        <v>4</v>
      </c>
      <c r="B16" s="156">
        <v>16</v>
      </c>
      <c r="C16" s="10" t="s">
        <v>65</v>
      </c>
      <c r="D16" s="21"/>
      <c r="E16" s="46"/>
      <c r="F16" s="46"/>
      <c r="G16" s="46"/>
      <c r="H16" s="46"/>
      <c r="I16" s="46"/>
      <c r="J16" s="46"/>
      <c r="K16" s="46"/>
      <c r="L16" s="46"/>
      <c r="M16" s="46"/>
      <c r="N16" s="24">
        <v>30</v>
      </c>
      <c r="O16" s="24">
        <v>8</v>
      </c>
      <c r="P16" s="24"/>
    </row>
    <row r="17" spans="1:16" ht="18" customHeight="1" x14ac:dyDescent="0.25">
      <c r="A17" s="303">
        <v>2</v>
      </c>
      <c r="B17" s="156">
        <v>8</v>
      </c>
      <c r="C17" s="10" t="s">
        <v>63</v>
      </c>
      <c r="D17" s="21"/>
      <c r="E17" s="46"/>
      <c r="F17" s="46"/>
      <c r="G17" s="46"/>
      <c r="H17" s="46"/>
      <c r="I17" s="46"/>
      <c r="J17" s="46"/>
      <c r="K17" s="46"/>
      <c r="L17" s="46"/>
      <c r="M17" s="46"/>
      <c r="N17" s="24">
        <v>28</v>
      </c>
      <c r="O17" s="24" t="s">
        <v>405</v>
      </c>
      <c r="P17" s="24">
        <v>9.5</v>
      </c>
    </row>
    <row r="18" spans="1:16" ht="18" customHeight="1" x14ac:dyDescent="0.25">
      <c r="A18" s="303">
        <v>6</v>
      </c>
      <c r="B18" s="156">
        <v>21</v>
      </c>
      <c r="C18" s="10" t="s">
        <v>67</v>
      </c>
      <c r="D18" s="21"/>
      <c r="E18" s="46"/>
      <c r="F18" s="46"/>
      <c r="G18" s="46"/>
      <c r="H18" s="46"/>
      <c r="I18" s="46"/>
      <c r="J18" s="46"/>
      <c r="K18" s="46"/>
      <c r="L18" s="46"/>
      <c r="M18" s="46"/>
      <c r="N18" s="24">
        <v>28</v>
      </c>
      <c r="O18" s="24" t="s">
        <v>405</v>
      </c>
      <c r="P18" s="24">
        <v>9.5</v>
      </c>
    </row>
    <row r="19" spans="1:16" ht="18" customHeight="1" x14ac:dyDescent="0.25">
      <c r="A19" s="303">
        <v>1</v>
      </c>
      <c r="B19" s="156">
        <v>22</v>
      </c>
      <c r="C19" s="10" t="s">
        <v>40</v>
      </c>
      <c r="D19" s="21"/>
      <c r="E19" s="46"/>
      <c r="F19" s="46"/>
      <c r="G19" s="46"/>
      <c r="H19" s="46"/>
      <c r="I19" s="46"/>
      <c r="J19" s="46"/>
      <c r="K19" s="46"/>
      <c r="L19" s="46"/>
      <c r="M19" s="46"/>
      <c r="N19" s="24">
        <v>24</v>
      </c>
      <c r="O19" s="24" t="s">
        <v>332</v>
      </c>
      <c r="P19" s="24">
        <v>11.5</v>
      </c>
    </row>
    <row r="20" spans="1:16" ht="18" customHeight="1" x14ac:dyDescent="0.25">
      <c r="A20" s="303">
        <v>13</v>
      </c>
      <c r="B20" s="156">
        <v>9</v>
      </c>
      <c r="C20" s="10" t="s">
        <v>73</v>
      </c>
      <c r="D20" s="21"/>
      <c r="E20" s="46"/>
      <c r="F20" s="46"/>
      <c r="G20" s="46"/>
      <c r="H20" s="46"/>
      <c r="I20" s="46"/>
      <c r="J20" s="46"/>
      <c r="K20" s="46"/>
      <c r="L20" s="46"/>
      <c r="M20" s="46"/>
      <c r="N20" s="24">
        <v>24</v>
      </c>
      <c r="O20" s="24" t="s">
        <v>332</v>
      </c>
      <c r="P20" s="24">
        <v>11.5</v>
      </c>
    </row>
    <row r="21" spans="1:16" ht="18" customHeight="1" x14ac:dyDescent="0.25">
      <c r="A21" s="303">
        <v>30</v>
      </c>
      <c r="B21" s="156">
        <v>27</v>
      </c>
      <c r="C21" s="10" t="s">
        <v>128</v>
      </c>
      <c r="D21" s="21"/>
      <c r="E21" s="46"/>
      <c r="F21" s="46"/>
      <c r="G21" s="46"/>
      <c r="H21" s="46"/>
      <c r="I21" s="46"/>
      <c r="J21" s="46"/>
      <c r="K21" s="46"/>
      <c r="L21" s="46"/>
      <c r="M21" s="46"/>
      <c r="N21" s="20">
        <v>23</v>
      </c>
      <c r="O21" s="20">
        <v>13</v>
      </c>
      <c r="P21" s="20"/>
    </row>
    <row r="22" spans="1:16" ht="18" customHeight="1" x14ac:dyDescent="0.25">
      <c r="A22" s="303">
        <v>7</v>
      </c>
      <c r="B22" s="156">
        <v>19</v>
      </c>
      <c r="C22" s="10" t="s">
        <v>68</v>
      </c>
      <c r="D22" s="21"/>
      <c r="E22" s="46"/>
      <c r="F22" s="46"/>
      <c r="G22" s="46"/>
      <c r="H22" s="46"/>
      <c r="I22" s="46"/>
      <c r="J22" s="46"/>
      <c r="K22" s="46"/>
      <c r="L22" s="46"/>
      <c r="M22" s="46"/>
      <c r="N22" s="24">
        <v>22</v>
      </c>
      <c r="O22" s="24" t="s">
        <v>258</v>
      </c>
      <c r="P22" s="24">
        <v>14.5</v>
      </c>
    </row>
    <row r="23" spans="1:16" ht="18" customHeight="1" x14ac:dyDescent="0.25">
      <c r="A23" s="303">
        <v>22</v>
      </c>
      <c r="B23" s="156">
        <v>12</v>
      </c>
      <c r="C23" s="10" t="s">
        <v>82</v>
      </c>
      <c r="D23" s="21"/>
      <c r="E23" s="26"/>
      <c r="F23" s="26"/>
      <c r="G23" s="26"/>
      <c r="H23" s="26"/>
      <c r="I23" s="26"/>
      <c r="J23" s="26"/>
      <c r="K23" s="26"/>
      <c r="L23" s="26"/>
      <c r="M23" s="26"/>
      <c r="N23" s="271">
        <v>22</v>
      </c>
      <c r="O23" s="24" t="s">
        <v>258</v>
      </c>
      <c r="P23" s="271">
        <v>14.5</v>
      </c>
    </row>
    <row r="24" spans="1:16" ht="18" customHeight="1" x14ac:dyDescent="0.25">
      <c r="A24" s="303">
        <v>11</v>
      </c>
      <c r="B24" s="156">
        <v>30</v>
      </c>
      <c r="C24" s="10" t="s">
        <v>88</v>
      </c>
      <c r="D24" s="21"/>
      <c r="E24" s="46"/>
      <c r="F24" s="46"/>
      <c r="G24" s="46"/>
      <c r="H24" s="46"/>
      <c r="I24" s="46"/>
      <c r="J24" s="46"/>
      <c r="K24" s="46"/>
      <c r="L24" s="46"/>
      <c r="M24" s="46"/>
      <c r="N24" s="24">
        <v>20</v>
      </c>
      <c r="O24" s="24" t="s">
        <v>259</v>
      </c>
      <c r="P24" s="24">
        <v>16.5</v>
      </c>
    </row>
    <row r="25" spans="1:16" ht="18" customHeight="1" x14ac:dyDescent="0.25">
      <c r="A25" s="303">
        <v>17</v>
      </c>
      <c r="B25" s="156">
        <v>24</v>
      </c>
      <c r="C25" s="10" t="s">
        <v>77</v>
      </c>
      <c r="D25" s="21"/>
      <c r="E25" s="46"/>
      <c r="F25" s="46"/>
      <c r="G25" s="46"/>
      <c r="H25" s="46"/>
      <c r="I25" s="46"/>
      <c r="J25" s="46"/>
      <c r="K25" s="46"/>
      <c r="L25" s="46"/>
      <c r="M25" s="46"/>
      <c r="N25" s="24">
        <v>20</v>
      </c>
      <c r="O25" s="24" t="s">
        <v>259</v>
      </c>
      <c r="P25" s="24">
        <v>16.5</v>
      </c>
    </row>
    <row r="26" spans="1:16" ht="18" customHeight="1" x14ac:dyDescent="0.25">
      <c r="A26" s="303">
        <v>10</v>
      </c>
      <c r="B26" s="156">
        <v>2</v>
      </c>
      <c r="C26" s="10" t="s">
        <v>71</v>
      </c>
      <c r="D26" s="21"/>
      <c r="E26" s="46"/>
      <c r="F26" s="46"/>
      <c r="G26" s="46"/>
      <c r="H26" s="46"/>
      <c r="I26" s="46"/>
      <c r="J26" s="46"/>
      <c r="K26" s="46"/>
      <c r="L26" s="46"/>
      <c r="M26" s="46"/>
      <c r="N26" s="24">
        <v>19</v>
      </c>
      <c r="O26" s="24" t="s">
        <v>260</v>
      </c>
      <c r="P26" s="24">
        <v>18.5</v>
      </c>
    </row>
    <row r="27" spans="1:16" ht="18" customHeight="1" x14ac:dyDescent="0.25">
      <c r="A27" s="303">
        <v>12</v>
      </c>
      <c r="B27" s="156">
        <v>23</v>
      </c>
      <c r="C27" s="10" t="s">
        <v>72</v>
      </c>
      <c r="D27" s="21"/>
      <c r="E27" s="46"/>
      <c r="F27" s="46"/>
      <c r="G27" s="46"/>
      <c r="H27" s="46"/>
      <c r="I27" s="46"/>
      <c r="J27" s="46"/>
      <c r="K27" s="46"/>
      <c r="L27" s="46"/>
      <c r="M27" s="46"/>
      <c r="N27" s="24">
        <v>19</v>
      </c>
      <c r="O27" s="24" t="s">
        <v>260</v>
      </c>
      <c r="P27" s="24">
        <v>18.5</v>
      </c>
    </row>
    <row r="28" spans="1:16" ht="18" customHeight="1" x14ac:dyDescent="0.25">
      <c r="A28" s="303">
        <v>20</v>
      </c>
      <c r="B28" s="156">
        <v>3</v>
      </c>
      <c r="C28" s="10" t="s">
        <v>80</v>
      </c>
      <c r="D28" s="21"/>
      <c r="E28" s="46"/>
      <c r="F28" s="46"/>
      <c r="G28" s="46"/>
      <c r="H28" s="46"/>
      <c r="I28" s="46"/>
      <c r="J28" s="46"/>
      <c r="K28" s="46"/>
      <c r="L28" s="46"/>
      <c r="M28" s="46"/>
      <c r="N28" s="24">
        <v>18</v>
      </c>
      <c r="O28" s="24" t="s">
        <v>335</v>
      </c>
      <c r="P28" s="24">
        <v>20.5</v>
      </c>
    </row>
    <row r="29" spans="1:16" ht="18" customHeight="1" x14ac:dyDescent="0.25">
      <c r="A29" s="303">
        <v>27</v>
      </c>
      <c r="B29" s="156">
        <v>5</v>
      </c>
      <c r="C29" s="10" t="s">
        <v>87</v>
      </c>
      <c r="D29" s="21"/>
      <c r="E29" s="46"/>
      <c r="F29" s="46"/>
      <c r="G29" s="46"/>
      <c r="H29" s="46"/>
      <c r="I29" s="46"/>
      <c r="J29" s="46"/>
      <c r="K29" s="46"/>
      <c r="L29" s="46"/>
      <c r="M29" s="46"/>
      <c r="N29" s="24">
        <v>18</v>
      </c>
      <c r="O29" s="24" t="s">
        <v>335</v>
      </c>
      <c r="P29" s="24">
        <v>20.5</v>
      </c>
    </row>
    <row r="30" spans="1:16" ht="18" customHeight="1" x14ac:dyDescent="0.25">
      <c r="A30" s="303">
        <v>21</v>
      </c>
      <c r="B30" s="156">
        <v>31</v>
      </c>
      <c r="C30" s="10" t="s">
        <v>81</v>
      </c>
      <c r="D30" s="21"/>
      <c r="E30" s="46"/>
      <c r="F30" s="46"/>
      <c r="G30" s="46"/>
      <c r="H30" s="46"/>
      <c r="I30" s="46"/>
      <c r="J30" s="46"/>
      <c r="K30" s="46"/>
      <c r="L30" s="46"/>
      <c r="M30" s="46"/>
      <c r="N30" s="24">
        <v>17</v>
      </c>
      <c r="O30" s="24">
        <v>22</v>
      </c>
      <c r="P30" s="24"/>
    </row>
    <row r="31" spans="1:16" ht="18" customHeight="1" x14ac:dyDescent="0.25">
      <c r="A31" s="303">
        <v>8</v>
      </c>
      <c r="B31" s="156">
        <v>28</v>
      </c>
      <c r="C31" s="10" t="s">
        <v>69</v>
      </c>
      <c r="D31" s="21"/>
      <c r="E31" s="46"/>
      <c r="F31" s="46"/>
      <c r="G31" s="46"/>
      <c r="H31" s="46"/>
      <c r="I31" s="46"/>
      <c r="J31" s="46"/>
      <c r="K31" s="46"/>
      <c r="L31" s="46"/>
      <c r="M31" s="46"/>
      <c r="N31" s="24">
        <v>16</v>
      </c>
      <c r="O31" s="24">
        <v>23</v>
      </c>
      <c r="P31" s="24"/>
    </row>
    <row r="32" spans="1:16" ht="18" customHeight="1" x14ac:dyDescent="0.25">
      <c r="A32" s="303">
        <v>19</v>
      </c>
      <c r="B32" s="156">
        <v>25</v>
      </c>
      <c r="C32" s="10" t="s">
        <v>79</v>
      </c>
      <c r="D32" s="21"/>
      <c r="E32" s="46"/>
      <c r="F32" s="46"/>
      <c r="G32" s="46"/>
      <c r="H32" s="46"/>
      <c r="I32" s="46"/>
      <c r="J32" s="46"/>
      <c r="K32" s="46"/>
      <c r="L32" s="46"/>
      <c r="M32" s="46"/>
      <c r="N32" s="24">
        <v>14</v>
      </c>
      <c r="O32" s="24">
        <v>24</v>
      </c>
      <c r="P32" s="24"/>
    </row>
    <row r="33" spans="1:16" ht="18" customHeight="1" x14ac:dyDescent="0.25">
      <c r="A33" s="303">
        <v>29</v>
      </c>
      <c r="B33" s="156">
        <v>10</v>
      </c>
      <c r="C33" s="10" t="s">
        <v>92</v>
      </c>
      <c r="D33" s="21"/>
      <c r="E33" s="46"/>
      <c r="F33" s="46"/>
      <c r="G33" s="46"/>
      <c r="H33" s="46"/>
      <c r="I33" s="46"/>
      <c r="J33" s="46"/>
      <c r="K33" s="46"/>
      <c r="L33" s="46"/>
      <c r="M33" s="46"/>
      <c r="N33" s="24">
        <v>13</v>
      </c>
      <c r="O33" s="24">
        <v>25</v>
      </c>
      <c r="P33" s="24"/>
    </row>
    <row r="34" spans="1:16" ht="18" customHeight="1" x14ac:dyDescent="0.25">
      <c r="A34" s="303">
        <v>3</v>
      </c>
      <c r="B34" s="156">
        <v>20</v>
      </c>
      <c r="C34" s="10" t="s">
        <v>64</v>
      </c>
      <c r="D34" s="21"/>
      <c r="E34" s="46"/>
      <c r="F34" s="46"/>
      <c r="G34" s="46"/>
      <c r="H34" s="46"/>
      <c r="I34" s="46"/>
      <c r="J34" s="46"/>
      <c r="K34" s="46"/>
      <c r="L34" s="46"/>
      <c r="M34" s="46"/>
      <c r="N34" s="24" t="s">
        <v>130</v>
      </c>
      <c r="O34" s="24"/>
      <c r="P34" s="24">
        <v>27</v>
      </c>
    </row>
    <row r="35" spans="1:16" ht="18" customHeight="1" x14ac:dyDescent="0.25">
      <c r="A35" s="303">
        <v>15</v>
      </c>
      <c r="B35" s="156">
        <v>17</v>
      </c>
      <c r="C35" s="10" t="s">
        <v>138</v>
      </c>
      <c r="D35" s="21"/>
      <c r="E35" s="46"/>
      <c r="F35" s="46"/>
      <c r="G35" s="46"/>
      <c r="H35" s="46"/>
      <c r="I35" s="46"/>
      <c r="J35" s="46"/>
      <c r="K35" s="46"/>
      <c r="L35" s="46"/>
      <c r="M35" s="46"/>
      <c r="N35" s="24" t="s">
        <v>130</v>
      </c>
      <c r="O35" s="23"/>
      <c r="P35" s="23">
        <v>27</v>
      </c>
    </row>
    <row r="36" spans="1:16" ht="18" customHeight="1" x14ac:dyDescent="0.25">
      <c r="A36" s="303">
        <v>24</v>
      </c>
      <c r="B36" s="156">
        <v>29</v>
      </c>
      <c r="C36" s="10" t="s">
        <v>84</v>
      </c>
      <c r="D36" s="21"/>
      <c r="E36" s="46"/>
      <c r="F36" s="46"/>
      <c r="G36" s="46"/>
      <c r="H36" s="46"/>
      <c r="I36" s="46"/>
      <c r="J36" s="46"/>
      <c r="K36" s="46"/>
      <c r="L36" s="46"/>
      <c r="M36" s="46"/>
      <c r="N36" s="24" t="s">
        <v>130</v>
      </c>
      <c r="O36" s="24"/>
      <c r="P36" s="24">
        <v>27</v>
      </c>
    </row>
    <row r="37" spans="1:16" ht="18" customHeight="1" x14ac:dyDescent="0.25">
      <c r="A37" s="303">
        <v>25</v>
      </c>
      <c r="B37" s="156">
        <v>4</v>
      </c>
      <c r="C37" s="10" t="s">
        <v>85</v>
      </c>
      <c r="D37" s="21"/>
      <c r="E37" s="46"/>
      <c r="F37" s="46"/>
      <c r="G37" s="46"/>
      <c r="H37" s="46"/>
      <c r="I37" s="46"/>
      <c r="J37" s="46"/>
      <c r="K37" s="46"/>
      <c r="L37" s="46"/>
      <c r="M37" s="46"/>
      <c r="N37" s="24" t="s">
        <v>130</v>
      </c>
      <c r="O37" s="24"/>
      <c r="P37" s="24">
        <v>27</v>
      </c>
    </row>
    <row r="38" spans="1:16" ht="11.25" customHeight="1" x14ac:dyDescent="0.2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5"/>
    </row>
    <row r="39" spans="1:16" ht="18" x14ac:dyDescent="0.25">
      <c r="A39" s="29"/>
      <c r="B39" s="29"/>
      <c r="C39" s="15" t="s">
        <v>29</v>
      </c>
      <c r="D39" s="15"/>
      <c r="E39" s="15" t="s">
        <v>406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8" x14ac:dyDescent="0.25">
      <c r="A40" s="27"/>
      <c r="B40" s="2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</sheetData>
  <sortState ref="A9:AB38">
    <sortCondition ref="O9:O38"/>
  </sortState>
  <mergeCells count="10">
    <mergeCell ref="B7:B8"/>
    <mergeCell ref="A1:P1"/>
    <mergeCell ref="A2:P2"/>
    <mergeCell ref="A4:P4"/>
    <mergeCell ref="A7:A8"/>
    <mergeCell ref="C7:C8"/>
    <mergeCell ref="N7:N8"/>
    <mergeCell ref="P7:P8"/>
    <mergeCell ref="D7:M7"/>
    <mergeCell ref="O7:O8"/>
  </mergeCells>
  <phoneticPr fontId="5" type="noConversion"/>
  <printOptions horizontalCentered="1"/>
  <pageMargins left="0.31496062992125984" right="0.19685039370078741" top="0.31496062992125984" bottom="0.47244094488188981" header="0.19685039370078741" footer="0.19685039370078741"/>
  <pageSetup paperSize="9" scale="97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T41"/>
  <sheetViews>
    <sheetView zoomScale="70" zoomScaleNormal="70" workbookViewId="0">
      <selection activeCell="A10" sqref="A10"/>
    </sheetView>
  </sheetViews>
  <sheetFormatPr defaultRowHeight="15" x14ac:dyDescent="0.25"/>
  <cols>
    <col min="1" max="1" width="4.7109375" customWidth="1"/>
    <col min="2" max="2" width="49.140625" customWidth="1"/>
    <col min="3" max="5" width="6.140625" customWidth="1"/>
    <col min="6" max="6" width="6.7109375" customWidth="1"/>
    <col min="7" max="7" width="8.7109375" customWidth="1"/>
    <col min="8" max="8" width="7.85546875" customWidth="1"/>
  </cols>
  <sheetData>
    <row r="1" spans="1:20" s="4" customFormat="1" ht="20.45" customHeight="1" x14ac:dyDescent="0.25">
      <c r="A1" s="365" t="s">
        <v>62</v>
      </c>
      <c r="B1" s="365"/>
      <c r="C1" s="365"/>
      <c r="D1" s="365"/>
      <c r="E1" s="365"/>
      <c r="F1" s="365"/>
      <c r="G1" s="365"/>
      <c r="H1" s="365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4" customFormat="1" ht="20.45" customHeight="1" x14ac:dyDescent="0.25">
      <c r="A2" s="365" t="s">
        <v>38</v>
      </c>
      <c r="B2" s="365"/>
      <c r="C2" s="365"/>
      <c r="D2" s="365"/>
      <c r="E2" s="365"/>
      <c r="F2" s="365"/>
      <c r="G2" s="365"/>
      <c r="H2" s="365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" customHeight="1" x14ac:dyDescent="0.25">
      <c r="A3" s="34"/>
      <c r="B3" s="34"/>
      <c r="C3" s="34"/>
      <c r="D3" s="34"/>
      <c r="E3" s="34"/>
      <c r="F3" s="34"/>
      <c r="G3" s="34"/>
      <c r="H3" s="34"/>
    </row>
    <row r="4" spans="1:20" s="52" customFormat="1" ht="20.25" x14ac:dyDescent="0.25">
      <c r="A4" s="14" t="s">
        <v>226</v>
      </c>
      <c r="B4" s="15"/>
      <c r="C4" s="177" t="s">
        <v>61</v>
      </c>
      <c r="E4" s="53"/>
      <c r="F4" s="16"/>
      <c r="G4" s="16"/>
      <c r="H4" s="15"/>
    </row>
    <row r="5" spans="1:20" s="52" customFormat="1" ht="18" x14ac:dyDescent="0.25">
      <c r="A5" s="366" t="s">
        <v>31</v>
      </c>
      <c r="B5" s="366"/>
      <c r="C5" s="366"/>
      <c r="D5" s="366"/>
      <c r="E5" s="366"/>
      <c r="F5" s="366"/>
      <c r="G5" s="366"/>
      <c r="H5" s="366"/>
    </row>
    <row r="6" spans="1:20" ht="18" x14ac:dyDescent="0.25">
      <c r="A6" s="18" t="s">
        <v>227</v>
      </c>
      <c r="B6" s="17"/>
      <c r="C6" s="17"/>
      <c r="D6" s="17"/>
      <c r="E6" s="17"/>
      <c r="F6" s="17"/>
      <c r="G6" s="17"/>
      <c r="H6" s="32" t="s">
        <v>190</v>
      </c>
    </row>
    <row r="7" spans="1:20" ht="18" x14ac:dyDescent="0.25">
      <c r="A7" s="18"/>
      <c r="B7" s="17"/>
      <c r="C7" s="17"/>
      <c r="D7" s="17"/>
      <c r="E7" s="17"/>
      <c r="F7" s="17"/>
      <c r="G7" s="17"/>
      <c r="H7" s="64" t="s">
        <v>223</v>
      </c>
    </row>
    <row r="8" spans="1:20" ht="25.9" customHeight="1" x14ac:dyDescent="0.25">
      <c r="A8" s="367" t="s">
        <v>27</v>
      </c>
      <c r="B8" s="369" t="s">
        <v>216</v>
      </c>
      <c r="C8" s="387" t="s">
        <v>41</v>
      </c>
      <c r="D8" s="388"/>
      <c r="E8" s="388"/>
      <c r="F8" s="373" t="s">
        <v>57</v>
      </c>
      <c r="G8" s="367" t="s">
        <v>60</v>
      </c>
      <c r="H8" s="382" t="s">
        <v>246</v>
      </c>
    </row>
    <row r="9" spans="1:20" ht="66" customHeight="1" x14ac:dyDescent="0.25">
      <c r="A9" s="368"/>
      <c r="B9" s="370"/>
      <c r="C9" s="306" t="s">
        <v>56</v>
      </c>
      <c r="D9" s="307" t="s">
        <v>58</v>
      </c>
      <c r="E9" s="307" t="s">
        <v>59</v>
      </c>
      <c r="F9" s="374"/>
      <c r="G9" s="368"/>
      <c r="H9" s="383"/>
    </row>
    <row r="10" spans="1:20" ht="18" x14ac:dyDescent="0.25">
      <c r="A10" s="301">
        <v>9</v>
      </c>
      <c r="B10" s="73" t="s">
        <v>70</v>
      </c>
      <c r="C10" s="20"/>
      <c r="D10" s="273"/>
      <c r="E10" s="273"/>
      <c r="F10" s="305">
        <v>18</v>
      </c>
      <c r="G10" s="180">
        <v>1</v>
      </c>
      <c r="H10" s="180"/>
    </row>
    <row r="11" spans="1:20" ht="18" x14ac:dyDescent="0.25">
      <c r="A11" s="301">
        <v>13</v>
      </c>
      <c r="B11" s="73" t="s">
        <v>73</v>
      </c>
      <c r="C11" s="20"/>
      <c r="D11" s="273"/>
      <c r="E11" s="273"/>
      <c r="F11" s="305">
        <v>13</v>
      </c>
      <c r="G11" s="180" t="s">
        <v>270</v>
      </c>
      <c r="H11" s="180">
        <v>2.5</v>
      </c>
    </row>
    <row r="12" spans="1:20" ht="18" x14ac:dyDescent="0.25">
      <c r="A12" s="301">
        <v>14</v>
      </c>
      <c r="B12" s="73" t="s">
        <v>74</v>
      </c>
      <c r="C12" s="271"/>
      <c r="D12" s="24"/>
      <c r="E12" s="24"/>
      <c r="F12" s="180">
        <v>13</v>
      </c>
      <c r="G12" s="180" t="s">
        <v>270</v>
      </c>
      <c r="H12" s="180">
        <v>2.5</v>
      </c>
    </row>
    <row r="13" spans="1:20" ht="18" x14ac:dyDescent="0.25">
      <c r="A13" s="301">
        <v>4</v>
      </c>
      <c r="B13" s="73" t="s">
        <v>65</v>
      </c>
      <c r="C13" s="20"/>
      <c r="D13" s="24"/>
      <c r="E13" s="24"/>
      <c r="F13" s="268">
        <v>12</v>
      </c>
      <c r="G13" s="268">
        <v>4</v>
      </c>
      <c r="H13" s="268"/>
    </row>
    <row r="14" spans="1:20" ht="36" x14ac:dyDescent="0.25">
      <c r="A14" s="301">
        <v>12</v>
      </c>
      <c r="B14" s="73" t="s">
        <v>72</v>
      </c>
      <c r="C14" s="20"/>
      <c r="D14" s="24"/>
      <c r="E14" s="24"/>
      <c r="F14" s="180">
        <v>11</v>
      </c>
      <c r="G14" s="180">
        <v>5</v>
      </c>
      <c r="H14" s="180"/>
    </row>
    <row r="15" spans="1:20" ht="18" x14ac:dyDescent="0.25">
      <c r="A15" s="301">
        <v>6</v>
      </c>
      <c r="B15" s="73" t="s">
        <v>67</v>
      </c>
      <c r="C15" s="20"/>
      <c r="D15" s="24"/>
      <c r="E15" s="24"/>
      <c r="F15" s="268">
        <v>10</v>
      </c>
      <c r="G15" s="268" t="s">
        <v>331</v>
      </c>
      <c r="H15" s="268">
        <v>6.5</v>
      </c>
    </row>
    <row r="16" spans="1:20" ht="18" x14ac:dyDescent="0.25">
      <c r="A16" s="301">
        <v>16</v>
      </c>
      <c r="B16" s="73" t="s">
        <v>76</v>
      </c>
      <c r="C16" s="20"/>
      <c r="D16" s="24"/>
      <c r="E16" s="24"/>
      <c r="F16" s="180">
        <v>10</v>
      </c>
      <c r="G16" s="268" t="s">
        <v>331</v>
      </c>
      <c r="H16" s="180">
        <v>6.5</v>
      </c>
    </row>
    <row r="17" spans="1:8" ht="18" x14ac:dyDescent="0.25">
      <c r="A17" s="301">
        <v>7</v>
      </c>
      <c r="B17" s="73" t="s">
        <v>68</v>
      </c>
      <c r="C17" s="20"/>
      <c r="D17" s="24"/>
      <c r="E17" s="24"/>
      <c r="F17" s="268">
        <v>9</v>
      </c>
      <c r="G17" s="268" t="s">
        <v>256</v>
      </c>
      <c r="H17" s="268">
        <v>8.5</v>
      </c>
    </row>
    <row r="18" spans="1:8" ht="18" x14ac:dyDescent="0.25">
      <c r="A18" s="301">
        <v>28</v>
      </c>
      <c r="B18" s="73" t="s">
        <v>89</v>
      </c>
      <c r="C18" s="20"/>
      <c r="D18" s="24"/>
      <c r="E18" s="24"/>
      <c r="F18" s="180">
        <v>9</v>
      </c>
      <c r="G18" s="268" t="s">
        <v>256</v>
      </c>
      <c r="H18" s="180">
        <v>8.5</v>
      </c>
    </row>
    <row r="19" spans="1:8" ht="36" x14ac:dyDescent="0.25">
      <c r="A19" s="301">
        <v>5</v>
      </c>
      <c r="B19" s="73" t="s">
        <v>66</v>
      </c>
      <c r="C19" s="20"/>
      <c r="D19" s="24"/>
      <c r="E19" s="24"/>
      <c r="F19" s="268">
        <v>8</v>
      </c>
      <c r="G19" s="268" t="s">
        <v>408</v>
      </c>
      <c r="H19" s="268">
        <v>11</v>
      </c>
    </row>
    <row r="20" spans="1:8" ht="36" x14ac:dyDescent="0.25">
      <c r="A20" s="301">
        <v>10</v>
      </c>
      <c r="B20" s="10" t="s">
        <v>71</v>
      </c>
      <c r="C20" s="20"/>
      <c r="D20" s="24"/>
      <c r="E20" s="24"/>
      <c r="F20" s="180">
        <v>8</v>
      </c>
      <c r="G20" s="268" t="s">
        <v>408</v>
      </c>
      <c r="H20" s="180">
        <v>11</v>
      </c>
    </row>
    <row r="21" spans="1:8" ht="36" x14ac:dyDescent="0.25">
      <c r="A21" s="301">
        <v>30</v>
      </c>
      <c r="B21" s="73" t="s">
        <v>128</v>
      </c>
      <c r="C21" s="20"/>
      <c r="D21" s="24"/>
      <c r="E21" s="24"/>
      <c r="F21" s="180">
        <v>8</v>
      </c>
      <c r="G21" s="268" t="s">
        <v>408</v>
      </c>
      <c r="H21" s="180">
        <v>11</v>
      </c>
    </row>
    <row r="22" spans="1:8" ht="18" x14ac:dyDescent="0.25">
      <c r="A22" s="301">
        <v>22</v>
      </c>
      <c r="B22" s="73" t="s">
        <v>82</v>
      </c>
      <c r="C22" s="20"/>
      <c r="D22" s="24"/>
      <c r="E22" s="24"/>
      <c r="F22" s="180">
        <v>7</v>
      </c>
      <c r="G22" s="180">
        <v>13</v>
      </c>
      <c r="H22" s="180"/>
    </row>
    <row r="23" spans="1:8" ht="36" x14ac:dyDescent="0.25">
      <c r="A23" s="301">
        <v>1</v>
      </c>
      <c r="B23" s="73" t="s">
        <v>40</v>
      </c>
      <c r="C23" s="20"/>
      <c r="D23" s="24"/>
      <c r="E23" s="24"/>
      <c r="F23" s="268">
        <v>6</v>
      </c>
      <c r="G23" s="268" t="s">
        <v>409</v>
      </c>
      <c r="H23" s="268">
        <v>16</v>
      </c>
    </row>
    <row r="24" spans="1:8" ht="36" x14ac:dyDescent="0.25">
      <c r="A24" s="301">
        <v>11</v>
      </c>
      <c r="B24" s="73" t="s">
        <v>88</v>
      </c>
      <c r="C24" s="20"/>
      <c r="D24" s="24"/>
      <c r="E24" s="24"/>
      <c r="F24" s="180">
        <v>6</v>
      </c>
      <c r="G24" s="268" t="s">
        <v>409</v>
      </c>
      <c r="H24" s="181">
        <v>16</v>
      </c>
    </row>
    <row r="25" spans="1:8" ht="36" x14ac:dyDescent="0.25">
      <c r="A25" s="301">
        <v>20</v>
      </c>
      <c r="B25" s="73" t="s">
        <v>80</v>
      </c>
      <c r="C25" s="20"/>
      <c r="D25" s="273"/>
      <c r="E25" s="273"/>
      <c r="F25" s="305">
        <v>6</v>
      </c>
      <c r="G25" s="268" t="s">
        <v>409</v>
      </c>
      <c r="H25" s="180">
        <v>16</v>
      </c>
    </row>
    <row r="26" spans="1:8" ht="36" x14ac:dyDescent="0.25">
      <c r="A26" s="301">
        <v>21</v>
      </c>
      <c r="B26" s="73" t="s">
        <v>81</v>
      </c>
      <c r="C26" s="20"/>
      <c r="D26" s="273"/>
      <c r="E26" s="273"/>
      <c r="F26" s="305">
        <v>6</v>
      </c>
      <c r="G26" s="268" t="s">
        <v>409</v>
      </c>
      <c r="H26" s="180">
        <v>16</v>
      </c>
    </row>
    <row r="27" spans="1:8" ht="36" x14ac:dyDescent="0.25">
      <c r="A27" s="301">
        <v>23</v>
      </c>
      <c r="B27" s="73" t="s">
        <v>83</v>
      </c>
      <c r="C27" s="20"/>
      <c r="D27" s="24"/>
      <c r="E27" s="24"/>
      <c r="F27" s="180">
        <v>6</v>
      </c>
      <c r="G27" s="268" t="s">
        <v>409</v>
      </c>
      <c r="H27" s="180">
        <v>16</v>
      </c>
    </row>
    <row r="28" spans="1:8" ht="36" x14ac:dyDescent="0.25">
      <c r="A28" s="301">
        <v>27</v>
      </c>
      <c r="B28" s="73" t="s">
        <v>87</v>
      </c>
      <c r="C28" s="20"/>
      <c r="D28" s="24"/>
      <c r="E28" s="24"/>
      <c r="F28" s="180">
        <v>6</v>
      </c>
      <c r="G28" s="268" t="s">
        <v>409</v>
      </c>
      <c r="H28" s="180">
        <v>16</v>
      </c>
    </row>
    <row r="29" spans="1:8" ht="18" x14ac:dyDescent="0.25">
      <c r="A29" s="301">
        <v>26</v>
      </c>
      <c r="B29" s="73" t="s">
        <v>86</v>
      </c>
      <c r="C29" s="20"/>
      <c r="D29" s="24"/>
      <c r="E29" s="24"/>
      <c r="F29" s="180">
        <v>4</v>
      </c>
      <c r="G29" s="180">
        <v>20</v>
      </c>
      <c r="H29" s="180"/>
    </row>
    <row r="30" spans="1:8" ht="36" x14ac:dyDescent="0.25">
      <c r="A30" s="301">
        <v>8</v>
      </c>
      <c r="B30" s="73" t="s">
        <v>69</v>
      </c>
      <c r="C30" s="20"/>
      <c r="D30" s="24"/>
      <c r="E30" s="24"/>
      <c r="F30" s="268">
        <v>3</v>
      </c>
      <c r="G30" s="180" t="s">
        <v>410</v>
      </c>
      <c r="H30" s="180">
        <v>21.5</v>
      </c>
    </row>
    <row r="31" spans="1:8" ht="36" x14ac:dyDescent="0.25">
      <c r="A31" s="301">
        <v>19</v>
      </c>
      <c r="B31" s="73" t="s">
        <v>79</v>
      </c>
      <c r="C31" s="20"/>
      <c r="D31" s="24"/>
      <c r="E31" s="24"/>
      <c r="F31" s="180">
        <v>3</v>
      </c>
      <c r="G31" s="180" t="s">
        <v>410</v>
      </c>
      <c r="H31" s="180">
        <v>21.5</v>
      </c>
    </row>
    <row r="32" spans="1:8" ht="18" x14ac:dyDescent="0.25">
      <c r="A32" s="301">
        <v>2</v>
      </c>
      <c r="B32" s="73" t="s">
        <v>63</v>
      </c>
      <c r="C32" s="20"/>
      <c r="D32" s="24"/>
      <c r="E32" s="24"/>
      <c r="F32" s="268">
        <v>2</v>
      </c>
      <c r="G32" s="268">
        <v>23</v>
      </c>
      <c r="H32" s="268"/>
    </row>
    <row r="33" spans="1:8" ht="36" x14ac:dyDescent="0.25">
      <c r="A33" s="301">
        <v>17</v>
      </c>
      <c r="B33" s="73" t="s">
        <v>77</v>
      </c>
      <c r="C33" s="20"/>
      <c r="D33" s="24"/>
      <c r="E33" s="24"/>
      <c r="F33" s="180">
        <v>1</v>
      </c>
      <c r="G33" s="180" t="s">
        <v>411</v>
      </c>
      <c r="H33" s="180">
        <v>24.5</v>
      </c>
    </row>
    <row r="34" spans="1:8" ht="36" x14ac:dyDescent="0.25">
      <c r="A34" s="301">
        <v>29</v>
      </c>
      <c r="B34" s="73" t="s">
        <v>92</v>
      </c>
      <c r="C34" s="20"/>
      <c r="D34" s="24"/>
      <c r="E34" s="24"/>
      <c r="F34" s="180">
        <v>1</v>
      </c>
      <c r="G34" s="180" t="s">
        <v>411</v>
      </c>
      <c r="H34" s="180">
        <v>24.5</v>
      </c>
    </row>
    <row r="35" spans="1:8" ht="18" x14ac:dyDescent="0.25">
      <c r="A35" s="301">
        <v>3</v>
      </c>
      <c r="B35" s="73" t="s">
        <v>64</v>
      </c>
      <c r="C35" s="20"/>
      <c r="D35" s="24"/>
      <c r="E35" s="24"/>
      <c r="F35" s="268"/>
      <c r="G35" s="268"/>
      <c r="H35" s="180">
        <v>27</v>
      </c>
    </row>
    <row r="36" spans="1:8" ht="18" x14ac:dyDescent="0.25">
      <c r="A36" s="301">
        <v>15</v>
      </c>
      <c r="B36" s="73" t="s">
        <v>138</v>
      </c>
      <c r="C36" s="20"/>
      <c r="D36" s="24"/>
      <c r="E36" s="24"/>
      <c r="F36" s="268"/>
      <c r="G36" s="268"/>
      <c r="H36" s="180">
        <v>27</v>
      </c>
    </row>
    <row r="37" spans="1:8" ht="18" x14ac:dyDescent="0.25">
      <c r="A37" s="301">
        <v>24</v>
      </c>
      <c r="B37" s="73" t="s">
        <v>84</v>
      </c>
      <c r="C37" s="20"/>
      <c r="D37" s="24"/>
      <c r="E37" s="24"/>
      <c r="F37" s="268"/>
      <c r="G37" s="268"/>
      <c r="H37" s="180">
        <v>27</v>
      </c>
    </row>
    <row r="38" spans="1:8" ht="18" x14ac:dyDescent="0.25">
      <c r="A38" s="301">
        <v>25</v>
      </c>
      <c r="B38" s="73" t="s">
        <v>85</v>
      </c>
      <c r="C38" s="20"/>
      <c r="D38" s="24"/>
      <c r="E38" s="24"/>
      <c r="F38" s="268"/>
      <c r="G38" s="268"/>
      <c r="H38" s="180">
        <v>27</v>
      </c>
    </row>
    <row r="39" spans="1:8" ht="18" x14ac:dyDescent="0.25">
      <c r="A39" s="27"/>
      <c r="B39" s="28"/>
      <c r="C39" s="28"/>
      <c r="D39" s="28"/>
      <c r="E39" s="28"/>
      <c r="F39" s="16"/>
      <c r="G39" s="16"/>
      <c r="H39" s="15"/>
    </row>
    <row r="40" spans="1:8" ht="18" x14ac:dyDescent="0.25">
      <c r="A40" s="29"/>
      <c r="B40" s="15" t="s">
        <v>29</v>
      </c>
      <c r="C40" s="15"/>
      <c r="D40" s="15" t="s">
        <v>234</v>
      </c>
      <c r="E40" s="15"/>
      <c r="F40" s="30"/>
      <c r="G40" s="30"/>
      <c r="H40" s="15"/>
    </row>
    <row r="41" spans="1:8" ht="18" x14ac:dyDescent="0.25">
      <c r="A41" s="27"/>
      <c r="B41" s="15"/>
      <c r="C41" s="15"/>
      <c r="D41" s="15"/>
      <c r="E41" s="15"/>
      <c r="F41" s="16"/>
      <c r="G41" s="16"/>
      <c r="H41" s="15"/>
    </row>
  </sheetData>
  <sortState ref="A10:T38">
    <sortCondition descending="1" ref="F10:F38"/>
  </sortState>
  <mergeCells count="9">
    <mergeCell ref="A1:H1"/>
    <mergeCell ref="A2:H2"/>
    <mergeCell ref="A5:H5"/>
    <mergeCell ref="A8:A9"/>
    <mergeCell ref="B8:B9"/>
    <mergeCell ref="C8:E8"/>
    <mergeCell ref="F8:F9"/>
    <mergeCell ref="H8:H9"/>
    <mergeCell ref="G8:G9"/>
  </mergeCells>
  <phoneticPr fontId="5" type="noConversion"/>
  <printOptions horizontalCentered="1"/>
  <pageMargins left="0.27" right="0.19685039370078741" top="0.27559055118110237" bottom="0.35433070866141736" header="0.19685039370078741" footer="0.19685039370078741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Y42"/>
  <sheetViews>
    <sheetView zoomScale="55" zoomScaleNormal="55" workbookViewId="0">
      <selection activeCell="S17" sqref="S17"/>
    </sheetView>
  </sheetViews>
  <sheetFormatPr defaultRowHeight="15" x14ac:dyDescent="0.25"/>
  <cols>
    <col min="1" max="1" width="4.7109375" customWidth="1"/>
    <col min="2" max="2" width="6.42578125" customWidth="1"/>
    <col min="3" max="3" width="50.85546875" customWidth="1"/>
    <col min="4" max="10" width="5.140625" customWidth="1"/>
    <col min="11" max="11" width="13.7109375" customWidth="1"/>
    <col min="12" max="12" width="10.140625" customWidth="1"/>
    <col min="13" max="13" width="9.7109375" customWidth="1"/>
  </cols>
  <sheetData>
    <row r="1" spans="1:25" ht="7.9" customHeight="1" x14ac:dyDescent="0.25"/>
    <row r="2" spans="1:25" s="5" customFormat="1" ht="20.25" x14ac:dyDescent="0.3">
      <c r="A2" s="379" t="s">
        <v>37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s="5" customFormat="1" ht="20.45" customHeight="1" x14ac:dyDescent="0.3">
      <c r="A3" s="379" t="s">
        <v>38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25" s="52" customFormat="1" ht="23.25" x14ac:dyDescent="0.25">
      <c r="A5" s="14" t="s">
        <v>198</v>
      </c>
      <c r="B5" s="14"/>
      <c r="C5" s="15"/>
      <c r="D5" s="164" t="s">
        <v>199</v>
      </c>
      <c r="E5" s="53"/>
      <c r="F5" s="53"/>
      <c r="G5" s="53"/>
      <c r="H5" s="47"/>
      <c r="I5" s="47"/>
      <c r="J5" s="47"/>
      <c r="K5" s="16"/>
      <c r="L5" s="16"/>
      <c r="M5" s="15"/>
    </row>
    <row r="6" spans="1:25" s="52" customFormat="1" ht="18" x14ac:dyDescent="0.25">
      <c r="A6" s="366" t="s">
        <v>31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</row>
    <row r="7" spans="1:25" ht="18" x14ac:dyDescent="0.25">
      <c r="A7" s="18" t="s">
        <v>32</v>
      </c>
      <c r="B7" s="18"/>
      <c r="C7" s="17"/>
      <c r="D7" s="17"/>
      <c r="E7" s="17"/>
      <c r="F7" s="17"/>
      <c r="G7" s="17"/>
      <c r="H7" s="17"/>
      <c r="I7" s="17"/>
      <c r="J7" s="17"/>
      <c r="K7" s="17"/>
      <c r="L7" s="393">
        <v>43008</v>
      </c>
      <c r="M7" s="393"/>
    </row>
    <row r="8" spans="1:25" ht="18" x14ac:dyDescent="0.2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64" t="s">
        <v>412</v>
      </c>
    </row>
    <row r="9" spans="1:25" ht="74.45" customHeight="1" x14ac:dyDescent="0.25">
      <c r="A9" s="367" t="s">
        <v>27</v>
      </c>
      <c r="B9" s="391" t="s">
        <v>188</v>
      </c>
      <c r="C9" s="369" t="s">
        <v>216</v>
      </c>
      <c r="D9" s="389" t="s">
        <v>207</v>
      </c>
      <c r="E9" s="389"/>
      <c r="F9" s="389"/>
      <c r="G9" s="389"/>
      <c r="H9" s="389"/>
      <c r="I9" s="389"/>
      <c r="J9" s="390"/>
      <c r="K9" s="373" t="s">
        <v>34</v>
      </c>
      <c r="L9" s="367" t="s">
        <v>28</v>
      </c>
      <c r="M9" s="382" t="s">
        <v>246</v>
      </c>
    </row>
    <row r="10" spans="1:25" ht="18" x14ac:dyDescent="0.25">
      <c r="A10" s="368"/>
      <c r="B10" s="392"/>
      <c r="C10" s="370"/>
      <c r="D10" s="31">
        <v>20</v>
      </c>
      <c r="E10" s="31">
        <v>25</v>
      </c>
      <c r="F10" s="31">
        <v>30</v>
      </c>
      <c r="G10" s="31">
        <v>35</v>
      </c>
      <c r="H10" s="31">
        <v>40</v>
      </c>
      <c r="I10" s="31">
        <v>45</v>
      </c>
      <c r="J10" s="31"/>
      <c r="K10" s="374"/>
      <c r="L10" s="368"/>
      <c r="M10" s="383"/>
    </row>
    <row r="11" spans="1:25" ht="21" customHeight="1" x14ac:dyDescent="0.25">
      <c r="A11" s="308">
        <v>1</v>
      </c>
      <c r="B11" s="155">
        <v>4</v>
      </c>
      <c r="C11" s="10" t="s">
        <v>70</v>
      </c>
      <c r="D11" s="20" t="s">
        <v>328</v>
      </c>
      <c r="E11" s="20" t="s">
        <v>328</v>
      </c>
      <c r="F11" s="20" t="s">
        <v>328</v>
      </c>
      <c r="G11" s="20" t="s">
        <v>328</v>
      </c>
      <c r="H11" s="20" t="s">
        <v>328</v>
      </c>
      <c r="I11" s="20" t="s">
        <v>130</v>
      </c>
      <c r="J11" s="20"/>
      <c r="K11" s="19">
        <v>40</v>
      </c>
      <c r="L11" s="20" t="s">
        <v>401</v>
      </c>
      <c r="M11" s="20">
        <v>2</v>
      </c>
    </row>
    <row r="12" spans="1:25" ht="21" customHeight="1" x14ac:dyDescent="0.25">
      <c r="A12" s="308">
        <v>2</v>
      </c>
      <c r="B12" s="155">
        <v>6</v>
      </c>
      <c r="C12" s="10" t="s">
        <v>69</v>
      </c>
      <c r="D12" s="20" t="s">
        <v>328</v>
      </c>
      <c r="E12" s="20" t="s">
        <v>328</v>
      </c>
      <c r="F12" s="20" t="s">
        <v>328</v>
      </c>
      <c r="G12" s="20" t="s">
        <v>328</v>
      </c>
      <c r="H12" s="20" t="s">
        <v>328</v>
      </c>
      <c r="I12" s="20" t="s">
        <v>130</v>
      </c>
      <c r="J12" s="20"/>
      <c r="K12" s="19">
        <v>40</v>
      </c>
      <c r="L12" s="20" t="s">
        <v>401</v>
      </c>
      <c r="M12" s="20">
        <v>2</v>
      </c>
    </row>
    <row r="13" spans="1:25" ht="21" customHeight="1" x14ac:dyDescent="0.25">
      <c r="A13" s="308">
        <v>3</v>
      </c>
      <c r="B13" s="155">
        <v>16</v>
      </c>
      <c r="C13" s="10" t="s">
        <v>67</v>
      </c>
      <c r="D13" s="20" t="s">
        <v>328</v>
      </c>
      <c r="E13" s="20" t="s">
        <v>328</v>
      </c>
      <c r="F13" s="20" t="s">
        <v>328</v>
      </c>
      <c r="G13" s="20" t="s">
        <v>328</v>
      </c>
      <c r="H13" s="20" t="s">
        <v>328</v>
      </c>
      <c r="I13" s="20" t="s">
        <v>130</v>
      </c>
      <c r="J13" s="20"/>
      <c r="K13" s="19">
        <v>40</v>
      </c>
      <c r="L13" s="20" t="s">
        <v>401</v>
      </c>
      <c r="M13" s="20">
        <v>2</v>
      </c>
    </row>
    <row r="14" spans="1:25" ht="21" customHeight="1" x14ac:dyDescent="0.25">
      <c r="A14" s="308">
        <v>4</v>
      </c>
      <c r="B14" s="155">
        <v>2</v>
      </c>
      <c r="C14" s="10" t="s">
        <v>63</v>
      </c>
      <c r="D14" s="20" t="s">
        <v>328</v>
      </c>
      <c r="E14" s="20" t="s">
        <v>328</v>
      </c>
      <c r="F14" s="20" t="s">
        <v>328</v>
      </c>
      <c r="G14" s="20" t="s">
        <v>328</v>
      </c>
      <c r="H14" s="20" t="s">
        <v>130</v>
      </c>
      <c r="I14" s="20"/>
      <c r="J14" s="20"/>
      <c r="K14" s="19">
        <v>35</v>
      </c>
      <c r="L14" s="20" t="s">
        <v>400</v>
      </c>
      <c r="M14" s="20">
        <v>6</v>
      </c>
    </row>
    <row r="15" spans="1:25" ht="21" customHeight="1" x14ac:dyDescent="0.25">
      <c r="A15" s="308">
        <v>5</v>
      </c>
      <c r="B15" s="155">
        <v>14</v>
      </c>
      <c r="C15" s="10" t="s">
        <v>65</v>
      </c>
      <c r="D15" s="20" t="s">
        <v>328</v>
      </c>
      <c r="E15" s="20" t="s">
        <v>328</v>
      </c>
      <c r="F15" s="20" t="s">
        <v>328</v>
      </c>
      <c r="G15" s="20" t="s">
        <v>328</v>
      </c>
      <c r="H15" s="20" t="s">
        <v>130</v>
      </c>
      <c r="I15" s="20"/>
      <c r="J15" s="20"/>
      <c r="K15" s="19">
        <v>35</v>
      </c>
      <c r="L15" s="20" t="s">
        <v>400</v>
      </c>
      <c r="M15" s="20">
        <v>6</v>
      </c>
    </row>
    <row r="16" spans="1:25" ht="21" customHeight="1" x14ac:dyDescent="0.25">
      <c r="A16" s="308">
        <v>6</v>
      </c>
      <c r="B16" s="155">
        <v>27</v>
      </c>
      <c r="C16" s="10" t="s">
        <v>89</v>
      </c>
      <c r="D16" s="20" t="s">
        <v>328</v>
      </c>
      <c r="E16" s="20" t="s">
        <v>328</v>
      </c>
      <c r="F16" s="20" t="s">
        <v>328</v>
      </c>
      <c r="G16" s="20" t="s">
        <v>328</v>
      </c>
      <c r="H16" s="20" t="s">
        <v>130</v>
      </c>
      <c r="I16" s="20"/>
      <c r="J16" s="20"/>
      <c r="K16" s="19">
        <v>35</v>
      </c>
      <c r="L16" s="20" t="s">
        <v>400</v>
      </c>
      <c r="M16" s="20">
        <v>6</v>
      </c>
    </row>
    <row r="17" spans="1:13" ht="21" customHeight="1" x14ac:dyDescent="0.25">
      <c r="A17" s="308">
        <v>7</v>
      </c>
      <c r="B17" s="155">
        <v>29</v>
      </c>
      <c r="C17" s="10" t="s">
        <v>86</v>
      </c>
      <c r="D17" s="20" t="s">
        <v>328</v>
      </c>
      <c r="E17" s="20" t="s">
        <v>328</v>
      </c>
      <c r="F17" s="20" t="s">
        <v>328</v>
      </c>
      <c r="G17" s="20" t="s">
        <v>328</v>
      </c>
      <c r="H17" s="20" t="s">
        <v>130</v>
      </c>
      <c r="I17" s="20"/>
      <c r="J17" s="20"/>
      <c r="K17" s="19">
        <v>35</v>
      </c>
      <c r="L17" s="20" t="s">
        <v>400</v>
      </c>
      <c r="M17" s="20">
        <v>6</v>
      </c>
    </row>
    <row r="18" spans="1:13" ht="21" customHeight="1" x14ac:dyDescent="0.25">
      <c r="A18" s="308">
        <v>8</v>
      </c>
      <c r="B18" s="155">
        <v>32</v>
      </c>
      <c r="C18" s="10" t="s">
        <v>87</v>
      </c>
      <c r="D18" s="20" t="s">
        <v>328</v>
      </c>
      <c r="E18" s="20" t="s">
        <v>328</v>
      </c>
      <c r="F18" s="20" t="s">
        <v>328</v>
      </c>
      <c r="G18" s="20" t="s">
        <v>328</v>
      </c>
      <c r="H18" s="20" t="s">
        <v>130</v>
      </c>
      <c r="I18" s="20"/>
      <c r="J18" s="20"/>
      <c r="K18" s="19">
        <v>35</v>
      </c>
      <c r="L18" s="20" t="s">
        <v>400</v>
      </c>
      <c r="M18" s="20">
        <v>6</v>
      </c>
    </row>
    <row r="19" spans="1:13" ht="21" customHeight="1" x14ac:dyDescent="0.25">
      <c r="A19" s="308">
        <v>9</v>
      </c>
      <c r="B19" s="155">
        <v>1</v>
      </c>
      <c r="C19" s="10" t="s">
        <v>83</v>
      </c>
      <c r="D19" s="20" t="s">
        <v>328</v>
      </c>
      <c r="E19" s="20" t="s">
        <v>328</v>
      </c>
      <c r="F19" s="20" t="s">
        <v>328</v>
      </c>
      <c r="G19" s="20" t="s">
        <v>130</v>
      </c>
      <c r="H19" s="20"/>
      <c r="I19" s="20"/>
      <c r="J19" s="20"/>
      <c r="K19" s="19">
        <v>30</v>
      </c>
      <c r="L19" s="20">
        <v>9</v>
      </c>
      <c r="M19" s="20"/>
    </row>
    <row r="20" spans="1:13" ht="21" customHeight="1" x14ac:dyDescent="0.25">
      <c r="A20" s="308">
        <v>10</v>
      </c>
      <c r="B20" s="155">
        <v>10</v>
      </c>
      <c r="C20" s="10" t="s">
        <v>92</v>
      </c>
      <c r="D20" s="20" t="s">
        <v>328</v>
      </c>
      <c r="E20" s="20" t="s">
        <v>328</v>
      </c>
      <c r="F20" s="20" t="s">
        <v>130</v>
      </c>
      <c r="G20" s="20"/>
      <c r="H20" s="20"/>
      <c r="I20" s="20"/>
      <c r="J20" s="20"/>
      <c r="K20" s="19">
        <v>25</v>
      </c>
      <c r="L20" s="20" t="s">
        <v>404</v>
      </c>
      <c r="M20" s="20">
        <v>11.5</v>
      </c>
    </row>
    <row r="21" spans="1:13" ht="21" customHeight="1" x14ac:dyDescent="0.25">
      <c r="A21" s="308">
        <v>11</v>
      </c>
      <c r="B21" s="155">
        <v>13</v>
      </c>
      <c r="C21" s="10" t="s">
        <v>71</v>
      </c>
      <c r="D21" s="20" t="s">
        <v>328</v>
      </c>
      <c r="E21" s="20" t="s">
        <v>328</v>
      </c>
      <c r="F21" s="20" t="s">
        <v>130</v>
      </c>
      <c r="G21" s="20"/>
      <c r="H21" s="20"/>
      <c r="I21" s="20"/>
      <c r="J21" s="20"/>
      <c r="K21" s="19">
        <v>25</v>
      </c>
      <c r="L21" s="20" t="s">
        <v>404</v>
      </c>
      <c r="M21" s="20">
        <v>11.5</v>
      </c>
    </row>
    <row r="22" spans="1:13" ht="21" customHeight="1" x14ac:dyDescent="0.25">
      <c r="A22" s="308">
        <v>12</v>
      </c>
      <c r="B22" s="155">
        <v>15</v>
      </c>
      <c r="C22" s="10" t="s">
        <v>68</v>
      </c>
      <c r="D22" s="20" t="s">
        <v>328</v>
      </c>
      <c r="E22" s="20" t="s">
        <v>328</v>
      </c>
      <c r="F22" s="20" t="s">
        <v>130</v>
      </c>
      <c r="G22" s="20"/>
      <c r="H22" s="20"/>
      <c r="I22" s="20"/>
      <c r="J22" s="20"/>
      <c r="K22" s="19">
        <v>25</v>
      </c>
      <c r="L22" s="20" t="s">
        <v>404</v>
      </c>
      <c r="M22" s="20">
        <v>11.5</v>
      </c>
    </row>
    <row r="23" spans="1:13" ht="21" customHeight="1" x14ac:dyDescent="0.25">
      <c r="A23" s="308">
        <v>13</v>
      </c>
      <c r="B23" s="155">
        <v>21</v>
      </c>
      <c r="C23" s="10" t="s">
        <v>81</v>
      </c>
      <c r="D23" s="20" t="s">
        <v>328</v>
      </c>
      <c r="E23" s="20" t="s">
        <v>328</v>
      </c>
      <c r="F23" s="20" t="s">
        <v>130</v>
      </c>
      <c r="G23" s="20"/>
      <c r="H23" s="20"/>
      <c r="I23" s="20"/>
      <c r="J23" s="20"/>
      <c r="K23" s="19">
        <v>25</v>
      </c>
      <c r="L23" s="20" t="s">
        <v>404</v>
      </c>
      <c r="M23" s="20">
        <v>11.5</v>
      </c>
    </row>
    <row r="24" spans="1:13" ht="21" customHeight="1" x14ac:dyDescent="0.25">
      <c r="A24" s="308">
        <v>14</v>
      </c>
      <c r="B24" s="155">
        <v>5</v>
      </c>
      <c r="C24" s="10" t="s">
        <v>128</v>
      </c>
      <c r="D24" s="20" t="s">
        <v>328</v>
      </c>
      <c r="E24" s="20" t="s">
        <v>130</v>
      </c>
      <c r="F24" s="20"/>
      <c r="G24" s="20"/>
      <c r="H24" s="20"/>
      <c r="I24" s="20"/>
      <c r="J24" s="20"/>
      <c r="K24" s="19">
        <v>20</v>
      </c>
      <c r="L24" s="20" t="s">
        <v>402</v>
      </c>
      <c r="M24" s="20">
        <v>17</v>
      </c>
    </row>
    <row r="25" spans="1:13" ht="21" customHeight="1" x14ac:dyDescent="0.25">
      <c r="A25" s="308">
        <v>15</v>
      </c>
      <c r="B25" s="155">
        <v>7</v>
      </c>
      <c r="C25" s="10" t="s">
        <v>82</v>
      </c>
      <c r="D25" s="20" t="s">
        <v>328</v>
      </c>
      <c r="E25" s="20" t="s">
        <v>130</v>
      </c>
      <c r="F25" s="20"/>
      <c r="G25" s="20"/>
      <c r="H25" s="20"/>
      <c r="I25" s="20"/>
      <c r="J25" s="20"/>
      <c r="K25" s="19">
        <v>20</v>
      </c>
      <c r="L25" s="20" t="s">
        <v>402</v>
      </c>
      <c r="M25" s="20">
        <v>17</v>
      </c>
    </row>
    <row r="26" spans="1:13" ht="21" customHeight="1" x14ac:dyDescent="0.25">
      <c r="A26" s="308">
        <v>16</v>
      </c>
      <c r="B26" s="155">
        <v>12</v>
      </c>
      <c r="C26" s="10" t="s">
        <v>74</v>
      </c>
      <c r="D26" s="20" t="s">
        <v>328</v>
      </c>
      <c r="E26" s="20" t="s">
        <v>130</v>
      </c>
      <c r="F26" s="20"/>
      <c r="G26" s="20"/>
      <c r="H26" s="20"/>
      <c r="I26" s="20"/>
      <c r="J26" s="20"/>
      <c r="K26" s="19">
        <v>20</v>
      </c>
      <c r="L26" s="20" t="s">
        <v>402</v>
      </c>
      <c r="M26" s="20">
        <v>17</v>
      </c>
    </row>
    <row r="27" spans="1:13" ht="21" customHeight="1" x14ac:dyDescent="0.25">
      <c r="A27" s="308">
        <v>17</v>
      </c>
      <c r="B27" s="155">
        <v>20</v>
      </c>
      <c r="C27" s="10" t="s">
        <v>40</v>
      </c>
      <c r="D27" s="20" t="s">
        <v>328</v>
      </c>
      <c r="E27" s="20" t="s">
        <v>130</v>
      </c>
      <c r="F27" s="20"/>
      <c r="G27" s="20"/>
      <c r="H27" s="20"/>
      <c r="I27" s="20"/>
      <c r="J27" s="20"/>
      <c r="K27" s="19">
        <v>20</v>
      </c>
      <c r="L27" s="20" t="s">
        <v>402</v>
      </c>
      <c r="M27" s="20">
        <v>17</v>
      </c>
    </row>
    <row r="28" spans="1:13" ht="21" customHeight="1" x14ac:dyDescent="0.25">
      <c r="A28" s="308">
        <v>18</v>
      </c>
      <c r="B28" s="155">
        <v>22</v>
      </c>
      <c r="C28" s="10" t="s">
        <v>76</v>
      </c>
      <c r="D28" s="20" t="s">
        <v>328</v>
      </c>
      <c r="E28" s="20" t="s">
        <v>130</v>
      </c>
      <c r="F28" s="20"/>
      <c r="G28" s="20"/>
      <c r="H28" s="20"/>
      <c r="I28" s="20"/>
      <c r="J28" s="20"/>
      <c r="K28" s="19">
        <v>20</v>
      </c>
      <c r="L28" s="20" t="s">
        <v>402</v>
      </c>
      <c r="M28" s="20">
        <v>17</v>
      </c>
    </row>
    <row r="29" spans="1:13" ht="21" customHeight="1" x14ac:dyDescent="0.25">
      <c r="A29" s="308">
        <v>19</v>
      </c>
      <c r="B29" s="155">
        <v>26</v>
      </c>
      <c r="C29" s="10" t="s">
        <v>80</v>
      </c>
      <c r="D29" s="20" t="s">
        <v>328</v>
      </c>
      <c r="E29" s="20" t="s">
        <v>130</v>
      </c>
      <c r="F29" s="20"/>
      <c r="G29" s="20"/>
      <c r="H29" s="20"/>
      <c r="I29" s="20"/>
      <c r="J29" s="20"/>
      <c r="K29" s="19">
        <v>20</v>
      </c>
      <c r="L29" s="20" t="s">
        <v>402</v>
      </c>
      <c r="M29" s="20">
        <v>17</v>
      </c>
    </row>
    <row r="30" spans="1:13" ht="21" customHeight="1" x14ac:dyDescent="0.25">
      <c r="A30" s="308">
        <v>20</v>
      </c>
      <c r="B30" s="155">
        <v>28</v>
      </c>
      <c r="C30" s="10" t="s">
        <v>88</v>
      </c>
      <c r="D30" s="20" t="s">
        <v>328</v>
      </c>
      <c r="E30" s="20" t="s">
        <v>130</v>
      </c>
      <c r="F30" s="20"/>
      <c r="G30" s="20"/>
      <c r="H30" s="20"/>
      <c r="I30" s="20"/>
      <c r="J30" s="20"/>
      <c r="K30" s="19">
        <v>20</v>
      </c>
      <c r="L30" s="20" t="s">
        <v>402</v>
      </c>
      <c r="M30" s="20">
        <v>17</v>
      </c>
    </row>
    <row r="31" spans="1:13" ht="21" customHeight="1" x14ac:dyDescent="0.25">
      <c r="A31" s="308">
        <v>21</v>
      </c>
      <c r="B31" s="155">
        <v>8</v>
      </c>
      <c r="C31" s="10" t="s">
        <v>72</v>
      </c>
      <c r="D31" s="20" t="s">
        <v>130</v>
      </c>
      <c r="E31" s="20"/>
      <c r="F31" s="20"/>
      <c r="G31" s="20"/>
      <c r="H31" s="20"/>
      <c r="I31" s="20"/>
      <c r="J31" s="20"/>
      <c r="K31" s="19">
        <v>15</v>
      </c>
      <c r="L31" s="20" t="s">
        <v>403</v>
      </c>
      <c r="M31" s="20">
        <v>23</v>
      </c>
    </row>
    <row r="32" spans="1:13" ht="21" customHeight="1" x14ac:dyDescent="0.25">
      <c r="A32" s="308">
        <v>22</v>
      </c>
      <c r="B32" s="155">
        <v>18</v>
      </c>
      <c r="C32" s="10" t="s">
        <v>77</v>
      </c>
      <c r="D32" s="20" t="s">
        <v>130</v>
      </c>
      <c r="E32" s="20"/>
      <c r="F32" s="20"/>
      <c r="G32" s="20"/>
      <c r="H32" s="20"/>
      <c r="I32" s="20"/>
      <c r="J32" s="20"/>
      <c r="K32" s="19">
        <v>15</v>
      </c>
      <c r="L32" s="20" t="s">
        <v>403</v>
      </c>
      <c r="M32" s="20">
        <v>23</v>
      </c>
    </row>
    <row r="33" spans="1:13" ht="21" customHeight="1" x14ac:dyDescent="0.25">
      <c r="A33" s="308">
        <v>23</v>
      </c>
      <c r="B33" s="155">
        <v>23</v>
      </c>
      <c r="C33" s="10" t="s">
        <v>66</v>
      </c>
      <c r="D33" s="20" t="s">
        <v>130</v>
      </c>
      <c r="E33" s="20"/>
      <c r="F33" s="20"/>
      <c r="G33" s="20"/>
      <c r="H33" s="20"/>
      <c r="I33" s="20"/>
      <c r="J33" s="20"/>
      <c r="K33" s="19">
        <v>15</v>
      </c>
      <c r="L33" s="20" t="s">
        <v>403</v>
      </c>
      <c r="M33" s="20">
        <v>23</v>
      </c>
    </row>
    <row r="34" spans="1:13" ht="21" customHeight="1" x14ac:dyDescent="0.25">
      <c r="A34" s="308">
        <v>24</v>
      </c>
      <c r="B34" s="155">
        <v>24</v>
      </c>
      <c r="C34" s="10" t="s">
        <v>79</v>
      </c>
      <c r="D34" s="20" t="s">
        <v>130</v>
      </c>
      <c r="E34" s="20"/>
      <c r="F34" s="20"/>
      <c r="G34" s="20"/>
      <c r="H34" s="20"/>
      <c r="I34" s="20"/>
      <c r="J34" s="20"/>
      <c r="K34" s="19">
        <v>15</v>
      </c>
      <c r="L34" s="20" t="s">
        <v>403</v>
      </c>
      <c r="M34" s="20">
        <v>23</v>
      </c>
    </row>
    <row r="35" spans="1:13" ht="21" customHeight="1" x14ac:dyDescent="0.25">
      <c r="A35" s="308">
        <v>25</v>
      </c>
      <c r="B35" s="155">
        <v>30</v>
      </c>
      <c r="C35" s="10" t="s">
        <v>73</v>
      </c>
      <c r="D35" s="20" t="s">
        <v>130</v>
      </c>
      <c r="E35" s="20"/>
      <c r="F35" s="20"/>
      <c r="G35" s="20"/>
      <c r="H35" s="20"/>
      <c r="I35" s="20"/>
      <c r="J35" s="20"/>
      <c r="K35" s="19">
        <v>15</v>
      </c>
      <c r="L35" s="20" t="s">
        <v>403</v>
      </c>
      <c r="M35" s="20">
        <v>23</v>
      </c>
    </row>
    <row r="36" spans="1:13" ht="21" customHeight="1" x14ac:dyDescent="0.25">
      <c r="A36" s="308">
        <v>26</v>
      </c>
      <c r="B36" s="155">
        <v>17</v>
      </c>
      <c r="C36" s="10" t="s">
        <v>85</v>
      </c>
      <c r="D36" s="20"/>
      <c r="E36" s="20"/>
      <c r="F36" s="20"/>
      <c r="G36" s="20"/>
      <c r="H36" s="20"/>
      <c r="I36" s="20"/>
      <c r="J36" s="20"/>
      <c r="K36" s="19" t="s">
        <v>130</v>
      </c>
      <c r="L36" s="20"/>
      <c r="M36" s="20">
        <v>27</v>
      </c>
    </row>
    <row r="37" spans="1:13" ht="21" customHeight="1" x14ac:dyDescent="0.25">
      <c r="A37" s="308">
        <v>27</v>
      </c>
      <c r="B37" s="155">
        <v>11</v>
      </c>
      <c r="C37" s="10" t="s">
        <v>138</v>
      </c>
      <c r="D37" s="20"/>
      <c r="E37" s="20"/>
      <c r="F37" s="20"/>
      <c r="G37" s="20"/>
      <c r="H37" s="20"/>
      <c r="I37" s="20"/>
      <c r="J37" s="20"/>
      <c r="K37" s="19" t="s">
        <v>130</v>
      </c>
      <c r="L37" s="19"/>
      <c r="M37" s="19">
        <v>27</v>
      </c>
    </row>
    <row r="38" spans="1:13" ht="21" customHeight="1" x14ac:dyDescent="0.25">
      <c r="A38" s="308">
        <v>28</v>
      </c>
      <c r="B38" s="155">
        <v>19</v>
      </c>
      <c r="C38" s="10" t="s">
        <v>64</v>
      </c>
      <c r="D38" s="20"/>
      <c r="E38" s="20"/>
      <c r="F38" s="20"/>
      <c r="G38" s="20"/>
      <c r="H38" s="20"/>
      <c r="I38" s="20"/>
      <c r="J38" s="20"/>
      <c r="K38" s="19" t="s">
        <v>130</v>
      </c>
      <c r="L38" s="19"/>
      <c r="M38" s="20">
        <v>27</v>
      </c>
    </row>
    <row r="39" spans="1:13" ht="21" customHeight="1" x14ac:dyDescent="0.25">
      <c r="A39" s="308">
        <v>29</v>
      </c>
      <c r="B39" s="155">
        <v>25</v>
      </c>
      <c r="C39" s="10" t="s">
        <v>84</v>
      </c>
      <c r="D39" s="20"/>
      <c r="E39" s="20"/>
      <c r="F39" s="20"/>
      <c r="G39" s="20"/>
      <c r="H39" s="20"/>
      <c r="I39" s="20"/>
      <c r="J39" s="20"/>
      <c r="K39" s="19" t="s">
        <v>130</v>
      </c>
      <c r="L39" s="19"/>
      <c r="M39" s="20">
        <v>27</v>
      </c>
    </row>
    <row r="40" spans="1:13" ht="18" x14ac:dyDescent="0.25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16"/>
      <c r="L40" s="16"/>
      <c r="M40" s="15"/>
    </row>
    <row r="41" spans="1:13" ht="18" x14ac:dyDescent="0.25">
      <c r="A41" s="29"/>
      <c r="B41" s="29"/>
      <c r="C41" s="15" t="s">
        <v>29</v>
      </c>
      <c r="D41" s="15" t="s">
        <v>230</v>
      </c>
      <c r="E41" s="15"/>
      <c r="F41" s="15"/>
      <c r="G41" s="15"/>
      <c r="H41" s="15"/>
      <c r="I41" s="15"/>
      <c r="J41" s="15"/>
      <c r="K41" s="30"/>
      <c r="L41" s="30"/>
      <c r="M41" s="15"/>
    </row>
    <row r="42" spans="1:13" ht="18" x14ac:dyDescent="0.25">
      <c r="A42" s="27"/>
      <c r="B42" s="27"/>
      <c r="C42" s="15"/>
      <c r="D42" s="15"/>
      <c r="E42" s="15"/>
      <c r="F42" s="15"/>
      <c r="G42" s="15"/>
      <c r="H42" s="15"/>
      <c r="I42" s="15"/>
      <c r="J42" s="15"/>
      <c r="K42" s="16"/>
      <c r="L42" s="16"/>
      <c r="M42" s="15"/>
    </row>
  </sheetData>
  <sortState ref="A11:AB39">
    <sortCondition descending="1" ref="K11:K39"/>
  </sortState>
  <mergeCells count="11">
    <mergeCell ref="A2:M2"/>
    <mergeCell ref="A3:M3"/>
    <mergeCell ref="A6:M6"/>
    <mergeCell ref="A9:A10"/>
    <mergeCell ref="C9:C10"/>
    <mergeCell ref="D9:J9"/>
    <mergeCell ref="B9:B10"/>
    <mergeCell ref="L9:L10"/>
    <mergeCell ref="M9:M10"/>
    <mergeCell ref="K9:K10"/>
    <mergeCell ref="L7:M7"/>
  </mergeCells>
  <phoneticPr fontId="5" type="noConversion"/>
  <printOptions horizontalCentered="1"/>
  <pageMargins left="0.51181102362204722" right="0.19685039370078741" top="0.39370078740157483" bottom="0.35433070866141736" header="0.19685039370078741" footer="0.19685039370078741"/>
  <pageSetup paperSize="9" scale="7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="70" zoomScaleNormal="70" workbookViewId="0">
      <selection activeCell="A11" sqref="A11:A38"/>
    </sheetView>
  </sheetViews>
  <sheetFormatPr defaultRowHeight="15" x14ac:dyDescent="0.25"/>
  <cols>
    <col min="1" max="1" width="4.7109375" customWidth="1"/>
    <col min="2" max="2" width="47.5703125" customWidth="1"/>
    <col min="3" max="5" width="5.28515625" customWidth="1"/>
    <col min="6" max="6" width="8.28515625" customWidth="1"/>
    <col min="7" max="7" width="8.7109375" customWidth="1"/>
    <col min="8" max="8" width="9.140625" customWidth="1"/>
  </cols>
  <sheetData>
    <row r="1" spans="1:20" s="4" customFormat="1" ht="20.45" customHeight="1" x14ac:dyDescent="0.25">
      <c r="A1" s="365" t="s">
        <v>62</v>
      </c>
      <c r="B1" s="365"/>
      <c r="C1" s="365"/>
      <c r="D1" s="365"/>
      <c r="E1" s="365"/>
      <c r="F1" s="365"/>
      <c r="G1" s="365"/>
      <c r="H1" s="365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4" customFormat="1" ht="20.45" customHeight="1" x14ac:dyDescent="0.25">
      <c r="A2" s="365" t="s">
        <v>38</v>
      </c>
      <c r="B2" s="365"/>
      <c r="C2" s="365"/>
      <c r="D2" s="365"/>
      <c r="E2" s="365"/>
      <c r="F2" s="365"/>
      <c r="G2" s="365"/>
      <c r="H2" s="365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" customHeight="1" x14ac:dyDescent="0.25">
      <c r="A3" s="34"/>
      <c r="B3" s="34"/>
      <c r="C3" s="34"/>
      <c r="D3" s="34"/>
      <c r="E3" s="34"/>
      <c r="F3" s="34"/>
      <c r="G3" s="34"/>
      <c r="H3" s="34"/>
    </row>
    <row r="4" spans="1:20" s="52" customFormat="1" ht="20.25" x14ac:dyDescent="0.25">
      <c r="A4" s="14" t="s">
        <v>265</v>
      </c>
      <c r="B4" s="15"/>
      <c r="C4" s="177" t="s">
        <v>266</v>
      </c>
      <c r="E4" s="53"/>
      <c r="F4" s="16"/>
      <c r="G4" s="16"/>
      <c r="H4" s="15"/>
    </row>
    <row r="5" spans="1:20" s="52" customFormat="1" ht="18" x14ac:dyDescent="0.25">
      <c r="B5" s="15"/>
      <c r="C5" s="183" t="s">
        <v>31</v>
      </c>
      <c r="D5" s="15"/>
      <c r="E5" s="15"/>
      <c r="F5" s="15"/>
      <c r="G5" s="15"/>
      <c r="H5" s="15"/>
    </row>
    <row r="6" spans="1:20" ht="18" x14ac:dyDescent="0.25">
      <c r="A6" s="18"/>
      <c r="B6" s="17"/>
      <c r="C6" s="17"/>
      <c r="D6" s="17"/>
      <c r="E6" s="17"/>
      <c r="F6" s="17"/>
      <c r="G6" s="17"/>
      <c r="H6" s="162" t="s">
        <v>267</v>
      </c>
    </row>
    <row r="7" spans="1:20" ht="18" x14ac:dyDescent="0.25">
      <c r="A7" s="18"/>
      <c r="B7" s="17"/>
      <c r="C7" s="17"/>
      <c r="D7" s="17"/>
      <c r="E7" s="17"/>
      <c r="F7" s="17"/>
      <c r="G7" s="17"/>
      <c r="H7" s="64" t="s">
        <v>268</v>
      </c>
    </row>
    <row r="8" spans="1:20" ht="30" customHeight="1" x14ac:dyDescent="0.25">
      <c r="A8" s="367" t="s">
        <v>27</v>
      </c>
      <c r="B8" s="369" t="s">
        <v>216</v>
      </c>
      <c r="C8" s="371" t="s">
        <v>264</v>
      </c>
      <c r="D8" s="372"/>
      <c r="E8" s="372"/>
      <c r="F8" s="394" t="s">
        <v>414</v>
      </c>
      <c r="G8" s="367" t="s">
        <v>60</v>
      </c>
      <c r="H8" s="394" t="s">
        <v>254</v>
      </c>
    </row>
    <row r="9" spans="1:20" ht="22.9" customHeight="1" x14ac:dyDescent="0.25">
      <c r="A9" s="368"/>
      <c r="B9" s="370"/>
      <c r="C9" s="44" t="s">
        <v>192</v>
      </c>
      <c r="D9" s="45" t="s">
        <v>193</v>
      </c>
      <c r="E9" s="45" t="s">
        <v>194</v>
      </c>
      <c r="F9" s="395"/>
      <c r="G9" s="368"/>
      <c r="H9" s="395"/>
    </row>
    <row r="10" spans="1:20" ht="18" x14ac:dyDescent="0.25">
      <c r="A10" s="301">
        <v>1</v>
      </c>
      <c r="B10" s="73" t="s">
        <v>86</v>
      </c>
      <c r="C10" s="20">
        <v>120</v>
      </c>
      <c r="D10" s="24">
        <v>125</v>
      </c>
      <c r="E10" s="273">
        <v>135</v>
      </c>
      <c r="F10" s="23">
        <v>135</v>
      </c>
      <c r="G10" s="24">
        <v>1</v>
      </c>
      <c r="H10" s="24"/>
    </row>
    <row r="11" spans="1:20" ht="18" x14ac:dyDescent="0.25">
      <c r="A11" s="301">
        <v>2</v>
      </c>
      <c r="B11" s="73" t="s">
        <v>65</v>
      </c>
      <c r="C11" s="20">
        <v>110</v>
      </c>
      <c r="D11" s="24">
        <v>115</v>
      </c>
      <c r="E11" s="273">
        <v>120</v>
      </c>
      <c r="F11" s="23">
        <v>120</v>
      </c>
      <c r="G11" s="24">
        <v>2</v>
      </c>
      <c r="H11" s="24"/>
    </row>
    <row r="12" spans="1:20" ht="36" x14ac:dyDescent="0.25">
      <c r="A12" s="301">
        <v>3</v>
      </c>
      <c r="B12" s="73" t="s">
        <v>72</v>
      </c>
      <c r="C12" s="20">
        <v>80</v>
      </c>
      <c r="D12" s="24">
        <v>100</v>
      </c>
      <c r="E12" s="273" t="s">
        <v>130</v>
      </c>
      <c r="F12" s="23">
        <v>100</v>
      </c>
      <c r="G12" s="24">
        <v>3</v>
      </c>
      <c r="H12" s="24"/>
    </row>
    <row r="13" spans="1:20" ht="18" x14ac:dyDescent="0.25">
      <c r="A13" s="301">
        <v>4</v>
      </c>
      <c r="B13" s="73" t="s">
        <v>66</v>
      </c>
      <c r="C13" s="20">
        <v>70</v>
      </c>
      <c r="D13" s="273">
        <v>80</v>
      </c>
      <c r="E13" s="273">
        <v>90</v>
      </c>
      <c r="F13" s="23">
        <v>90</v>
      </c>
      <c r="G13" s="24" t="s">
        <v>271</v>
      </c>
      <c r="H13" s="24">
        <v>4.5</v>
      </c>
    </row>
    <row r="14" spans="1:20" ht="18" x14ac:dyDescent="0.25">
      <c r="A14" s="301">
        <v>5</v>
      </c>
      <c r="B14" s="10" t="s">
        <v>82</v>
      </c>
      <c r="C14" s="273">
        <v>60</v>
      </c>
      <c r="D14" s="24">
        <v>70</v>
      </c>
      <c r="E14" s="273">
        <v>90</v>
      </c>
      <c r="F14" s="23">
        <v>90</v>
      </c>
      <c r="G14" s="24" t="s">
        <v>271</v>
      </c>
      <c r="H14" s="24">
        <v>4.5</v>
      </c>
    </row>
    <row r="15" spans="1:20" ht="18" x14ac:dyDescent="0.25">
      <c r="A15" s="301">
        <v>6</v>
      </c>
      <c r="B15" s="73" t="s">
        <v>70</v>
      </c>
      <c r="C15" s="20">
        <v>80</v>
      </c>
      <c r="D15" s="24">
        <v>85</v>
      </c>
      <c r="E15" s="273" t="s">
        <v>130</v>
      </c>
      <c r="F15" s="23">
        <v>85</v>
      </c>
      <c r="G15" s="24">
        <v>6</v>
      </c>
      <c r="H15" s="24"/>
    </row>
    <row r="16" spans="1:20" ht="18" x14ac:dyDescent="0.25">
      <c r="A16" s="301">
        <v>7</v>
      </c>
      <c r="B16" s="73" t="s">
        <v>63</v>
      </c>
      <c r="C16" s="20">
        <v>70</v>
      </c>
      <c r="D16" s="24">
        <v>75</v>
      </c>
      <c r="E16" s="273">
        <v>80</v>
      </c>
      <c r="F16" s="24">
        <v>80</v>
      </c>
      <c r="G16" s="23" t="s">
        <v>413</v>
      </c>
      <c r="H16" s="24">
        <v>8</v>
      </c>
    </row>
    <row r="17" spans="1:8" ht="18" x14ac:dyDescent="0.25">
      <c r="A17" s="301">
        <v>8</v>
      </c>
      <c r="B17" s="73" t="s">
        <v>73</v>
      </c>
      <c r="C17" s="20">
        <v>70</v>
      </c>
      <c r="D17" s="24">
        <v>80</v>
      </c>
      <c r="E17" s="24" t="s">
        <v>130</v>
      </c>
      <c r="F17" s="23">
        <v>80</v>
      </c>
      <c r="G17" s="23" t="s">
        <v>413</v>
      </c>
      <c r="H17" s="24">
        <v>8</v>
      </c>
    </row>
    <row r="18" spans="1:8" ht="36" x14ac:dyDescent="0.25">
      <c r="A18" s="301">
        <v>9</v>
      </c>
      <c r="B18" s="73" t="s">
        <v>83</v>
      </c>
      <c r="C18" s="20">
        <v>70</v>
      </c>
      <c r="D18" s="24">
        <v>80</v>
      </c>
      <c r="E18" s="24" t="s">
        <v>130</v>
      </c>
      <c r="F18" s="23">
        <v>80</v>
      </c>
      <c r="G18" s="23" t="s">
        <v>413</v>
      </c>
      <c r="H18" s="24">
        <v>8</v>
      </c>
    </row>
    <row r="19" spans="1:8" ht="36" x14ac:dyDescent="0.25">
      <c r="A19" s="301">
        <v>10</v>
      </c>
      <c r="B19" s="73" t="s">
        <v>74</v>
      </c>
      <c r="C19" s="20">
        <v>60</v>
      </c>
      <c r="D19" s="273">
        <v>70</v>
      </c>
      <c r="E19" s="273">
        <v>75</v>
      </c>
      <c r="F19" s="22">
        <v>75</v>
      </c>
      <c r="G19" s="24" t="s">
        <v>415</v>
      </c>
      <c r="H19" s="24">
        <v>10.5</v>
      </c>
    </row>
    <row r="20" spans="1:8" ht="36" x14ac:dyDescent="0.25">
      <c r="A20" s="301">
        <v>11</v>
      </c>
      <c r="B20" s="73" t="s">
        <v>87</v>
      </c>
      <c r="C20" s="273">
        <v>60</v>
      </c>
      <c r="D20" s="184" t="s">
        <v>130</v>
      </c>
      <c r="E20" s="273">
        <v>75</v>
      </c>
      <c r="F20" s="22">
        <v>75</v>
      </c>
      <c r="G20" s="24" t="s">
        <v>415</v>
      </c>
      <c r="H20" s="24">
        <v>10.5</v>
      </c>
    </row>
    <row r="21" spans="1:8" ht="36" x14ac:dyDescent="0.25">
      <c r="A21" s="301">
        <v>12</v>
      </c>
      <c r="B21" s="73" t="s">
        <v>67</v>
      </c>
      <c r="C21" s="271">
        <v>65</v>
      </c>
      <c r="D21" s="24" t="s">
        <v>130</v>
      </c>
      <c r="E21" s="24">
        <v>70</v>
      </c>
      <c r="F21" s="23">
        <v>70</v>
      </c>
      <c r="G21" s="24" t="s">
        <v>416</v>
      </c>
      <c r="H21" s="24">
        <v>13.5</v>
      </c>
    </row>
    <row r="22" spans="1:8" ht="36" x14ac:dyDescent="0.25">
      <c r="A22" s="301">
        <v>13</v>
      </c>
      <c r="B22" s="73" t="s">
        <v>69</v>
      </c>
      <c r="C22" s="20">
        <v>45</v>
      </c>
      <c r="D22" s="24">
        <v>70</v>
      </c>
      <c r="E22" s="273" t="s">
        <v>130</v>
      </c>
      <c r="F22" s="23">
        <v>70</v>
      </c>
      <c r="G22" s="24" t="s">
        <v>416</v>
      </c>
      <c r="H22" s="24">
        <v>13.5</v>
      </c>
    </row>
    <row r="23" spans="1:8" ht="36" x14ac:dyDescent="0.25">
      <c r="A23" s="301">
        <v>14</v>
      </c>
      <c r="B23" s="73" t="s">
        <v>76</v>
      </c>
      <c r="C23" s="20">
        <v>60</v>
      </c>
      <c r="D23" s="24">
        <v>70</v>
      </c>
      <c r="E23" s="24" t="s">
        <v>130</v>
      </c>
      <c r="F23" s="23">
        <v>70</v>
      </c>
      <c r="G23" s="24" t="s">
        <v>416</v>
      </c>
      <c r="H23" s="24">
        <v>13.5</v>
      </c>
    </row>
    <row r="24" spans="1:8" ht="36" x14ac:dyDescent="0.25">
      <c r="A24" s="301">
        <v>15</v>
      </c>
      <c r="B24" s="73" t="s">
        <v>79</v>
      </c>
      <c r="C24" s="20">
        <v>60</v>
      </c>
      <c r="D24" s="273">
        <v>70</v>
      </c>
      <c r="E24" s="24" t="s">
        <v>130</v>
      </c>
      <c r="F24" s="23">
        <v>70</v>
      </c>
      <c r="G24" s="24" t="s">
        <v>416</v>
      </c>
      <c r="H24" s="24">
        <v>13.5</v>
      </c>
    </row>
    <row r="25" spans="1:8" ht="36" x14ac:dyDescent="0.25">
      <c r="A25" s="301">
        <v>16</v>
      </c>
      <c r="B25" s="73" t="s">
        <v>88</v>
      </c>
      <c r="C25" s="20" t="s">
        <v>130</v>
      </c>
      <c r="D25" s="24">
        <v>65</v>
      </c>
      <c r="E25" s="24" t="s">
        <v>130</v>
      </c>
      <c r="F25" s="23">
        <v>65</v>
      </c>
      <c r="G25" s="24" t="s">
        <v>418</v>
      </c>
      <c r="H25" s="24">
        <v>17</v>
      </c>
    </row>
    <row r="26" spans="1:8" ht="36" x14ac:dyDescent="0.25">
      <c r="A26" s="301">
        <v>17</v>
      </c>
      <c r="B26" s="73" t="s">
        <v>92</v>
      </c>
      <c r="C26" s="20">
        <v>60</v>
      </c>
      <c r="D26" s="24" t="s">
        <v>130</v>
      </c>
      <c r="E26" s="24">
        <v>65</v>
      </c>
      <c r="F26" s="23">
        <v>65</v>
      </c>
      <c r="G26" s="24" t="s">
        <v>418</v>
      </c>
      <c r="H26" s="24">
        <v>17</v>
      </c>
    </row>
    <row r="27" spans="1:8" ht="36" x14ac:dyDescent="0.25">
      <c r="A27" s="301">
        <v>18</v>
      </c>
      <c r="B27" s="73" t="s">
        <v>128</v>
      </c>
      <c r="C27" s="20" t="s">
        <v>130</v>
      </c>
      <c r="D27" s="24">
        <v>60</v>
      </c>
      <c r="E27" s="273">
        <v>65</v>
      </c>
      <c r="F27" s="23">
        <v>65</v>
      </c>
      <c r="G27" s="24" t="s">
        <v>418</v>
      </c>
      <c r="H27" s="24">
        <v>17</v>
      </c>
    </row>
    <row r="28" spans="1:8" ht="36" x14ac:dyDescent="0.25">
      <c r="A28" s="301">
        <v>19</v>
      </c>
      <c r="B28" s="73" t="s">
        <v>68</v>
      </c>
      <c r="C28" s="20">
        <v>55</v>
      </c>
      <c r="D28" s="24">
        <v>60</v>
      </c>
      <c r="E28" s="24" t="s">
        <v>130</v>
      </c>
      <c r="F28" s="23">
        <v>60</v>
      </c>
      <c r="G28" s="24" t="s">
        <v>417</v>
      </c>
      <c r="H28" s="24">
        <v>19.5</v>
      </c>
    </row>
    <row r="29" spans="1:8" ht="36" x14ac:dyDescent="0.25">
      <c r="A29" s="301">
        <v>20</v>
      </c>
      <c r="B29" s="73" t="s">
        <v>81</v>
      </c>
      <c r="C29" s="20">
        <v>50</v>
      </c>
      <c r="D29" s="24" t="s">
        <v>130</v>
      </c>
      <c r="E29" s="24">
        <v>60</v>
      </c>
      <c r="F29" s="23">
        <v>60</v>
      </c>
      <c r="G29" s="24" t="s">
        <v>417</v>
      </c>
      <c r="H29" s="24">
        <v>19.5</v>
      </c>
    </row>
    <row r="30" spans="1:8" ht="36" x14ac:dyDescent="0.25">
      <c r="A30" s="301">
        <v>21</v>
      </c>
      <c r="B30" s="73" t="s">
        <v>40</v>
      </c>
      <c r="C30" s="20">
        <v>55</v>
      </c>
      <c r="D30" s="273" t="s">
        <v>130</v>
      </c>
      <c r="E30" s="24" t="s">
        <v>130</v>
      </c>
      <c r="F30" s="23">
        <v>55</v>
      </c>
      <c r="G30" s="24" t="s">
        <v>410</v>
      </c>
      <c r="H30" s="24">
        <v>21.5</v>
      </c>
    </row>
    <row r="31" spans="1:8" ht="36" x14ac:dyDescent="0.25">
      <c r="A31" s="301">
        <v>22</v>
      </c>
      <c r="B31" s="73" t="s">
        <v>77</v>
      </c>
      <c r="C31" s="273" t="s">
        <v>130</v>
      </c>
      <c r="D31" s="273">
        <v>50</v>
      </c>
      <c r="E31" s="24">
        <v>55</v>
      </c>
      <c r="F31" s="23">
        <v>55</v>
      </c>
      <c r="G31" s="24" t="s">
        <v>410</v>
      </c>
      <c r="H31" s="24">
        <v>21.5</v>
      </c>
    </row>
    <row r="32" spans="1:8" ht="18" x14ac:dyDescent="0.25">
      <c r="A32" s="301">
        <v>23</v>
      </c>
      <c r="B32" s="73" t="s">
        <v>71</v>
      </c>
      <c r="C32" s="20">
        <v>50</v>
      </c>
      <c r="D32" s="273" t="s">
        <v>130</v>
      </c>
      <c r="E32" s="24" t="s">
        <v>130</v>
      </c>
      <c r="F32" s="23">
        <v>50</v>
      </c>
      <c r="G32" s="24">
        <v>23</v>
      </c>
      <c r="H32" s="24"/>
    </row>
    <row r="33" spans="1:8" ht="18" x14ac:dyDescent="0.25">
      <c r="A33" s="301">
        <v>24</v>
      </c>
      <c r="B33" s="73" t="s">
        <v>89</v>
      </c>
      <c r="C33" s="273" t="s">
        <v>130</v>
      </c>
      <c r="D33" s="24" t="s">
        <v>130</v>
      </c>
      <c r="E33" s="24">
        <v>45</v>
      </c>
      <c r="F33" s="23">
        <v>45</v>
      </c>
      <c r="G33" s="24">
        <v>24</v>
      </c>
      <c r="H33" s="24"/>
    </row>
    <row r="34" spans="1:8" ht="18" x14ac:dyDescent="0.25">
      <c r="A34" s="301">
        <v>25</v>
      </c>
      <c r="B34" s="73" t="s">
        <v>64</v>
      </c>
      <c r="C34" s="20"/>
      <c r="D34" s="273"/>
      <c r="E34" s="273"/>
      <c r="F34" s="273" t="s">
        <v>130</v>
      </c>
      <c r="G34" s="24" t="s">
        <v>130</v>
      </c>
      <c r="H34" s="24">
        <v>26</v>
      </c>
    </row>
    <row r="35" spans="1:8" ht="18" x14ac:dyDescent="0.25">
      <c r="A35" s="301">
        <v>26</v>
      </c>
      <c r="B35" s="73" t="s">
        <v>138</v>
      </c>
      <c r="C35" s="20"/>
      <c r="D35" s="273"/>
      <c r="E35" s="273"/>
      <c r="F35" s="273" t="s">
        <v>130</v>
      </c>
      <c r="G35" s="273" t="s">
        <v>130</v>
      </c>
      <c r="H35" s="24">
        <v>26</v>
      </c>
    </row>
    <row r="36" spans="1:8" ht="18" x14ac:dyDescent="0.25">
      <c r="A36" s="301">
        <v>27</v>
      </c>
      <c r="B36" s="73" t="s">
        <v>80</v>
      </c>
      <c r="C36" s="20"/>
      <c r="D36" s="24"/>
      <c r="E36" s="24"/>
      <c r="F36" s="24" t="s">
        <v>130</v>
      </c>
      <c r="G36" s="24"/>
      <c r="H36" s="24">
        <v>26</v>
      </c>
    </row>
    <row r="37" spans="1:8" ht="18" x14ac:dyDescent="0.25">
      <c r="A37" s="301">
        <v>28</v>
      </c>
      <c r="B37" s="73" t="s">
        <v>84</v>
      </c>
      <c r="C37" s="20"/>
      <c r="D37" s="24"/>
      <c r="E37" s="24"/>
      <c r="F37" s="24" t="s">
        <v>130</v>
      </c>
      <c r="G37" s="24" t="s">
        <v>130</v>
      </c>
      <c r="H37" s="24">
        <v>26</v>
      </c>
    </row>
    <row r="38" spans="1:8" ht="18" x14ac:dyDescent="0.25">
      <c r="A38" s="301">
        <v>29</v>
      </c>
      <c r="B38" s="73" t="s">
        <v>85</v>
      </c>
      <c r="C38" s="20"/>
      <c r="D38" s="273"/>
      <c r="E38" s="24"/>
      <c r="F38" s="24" t="s">
        <v>130</v>
      </c>
      <c r="G38" s="24" t="s">
        <v>130</v>
      </c>
      <c r="H38" s="24">
        <v>26</v>
      </c>
    </row>
    <row r="39" spans="1:8" ht="18" x14ac:dyDescent="0.25">
      <c r="A39" s="27"/>
      <c r="B39" s="28"/>
      <c r="C39" s="28"/>
      <c r="D39" s="28"/>
      <c r="E39" s="28"/>
      <c r="F39" s="16"/>
      <c r="G39" s="16"/>
      <c r="H39" s="15"/>
    </row>
    <row r="40" spans="1:8" ht="18" x14ac:dyDescent="0.25">
      <c r="A40" s="29"/>
      <c r="B40" s="15" t="s">
        <v>29</v>
      </c>
      <c r="C40" s="15"/>
      <c r="D40" s="15" t="s">
        <v>263</v>
      </c>
      <c r="E40" s="15"/>
      <c r="F40" s="30"/>
      <c r="G40" s="30"/>
      <c r="H40" s="15"/>
    </row>
    <row r="41" spans="1:8" ht="18" x14ac:dyDescent="0.25">
      <c r="A41" s="27"/>
      <c r="B41" s="15"/>
      <c r="C41" s="15"/>
      <c r="D41" s="15"/>
      <c r="E41" s="15"/>
      <c r="F41" s="16"/>
      <c r="G41" s="16"/>
      <c r="H41" s="15"/>
    </row>
  </sheetData>
  <sortState ref="A10:T39">
    <sortCondition descending="1" ref="F10:F39"/>
  </sortState>
  <mergeCells count="8">
    <mergeCell ref="A1:H1"/>
    <mergeCell ref="A2:H2"/>
    <mergeCell ref="A8:A9"/>
    <mergeCell ref="B8:B9"/>
    <mergeCell ref="C8:E8"/>
    <mergeCell ref="F8:F9"/>
    <mergeCell ref="G8:G9"/>
    <mergeCell ref="H8:H9"/>
  </mergeCells>
  <printOptions horizontalCentered="1"/>
  <pageMargins left="0.34" right="0.19685039370078741" top="0.39370078740157483" bottom="0.43307086614173229" header="0.19685039370078741" footer="0.19685039370078741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zoomScale="70" zoomScaleNormal="70" workbookViewId="0">
      <selection activeCell="S16" sqref="S16"/>
    </sheetView>
  </sheetViews>
  <sheetFormatPr defaultColWidth="8.85546875" defaultRowHeight="15" x14ac:dyDescent="0.25"/>
  <cols>
    <col min="1" max="1" width="4.140625" style="295" customWidth="1"/>
    <col min="2" max="2" width="4.42578125" style="295" customWidth="1"/>
    <col min="3" max="3" width="46.7109375" style="295" customWidth="1"/>
    <col min="4" max="4" width="7.5703125" style="295" customWidth="1"/>
    <col min="5" max="10" width="3.140625" style="295" customWidth="1"/>
    <col min="11" max="11" width="7.28515625" style="295" customWidth="1"/>
    <col min="12" max="12" width="9.28515625" style="295" customWidth="1"/>
    <col min="13" max="13" width="8.5703125" style="295" customWidth="1"/>
    <col min="14" max="16384" width="8.85546875" style="295"/>
  </cols>
  <sheetData>
    <row r="1" spans="1:25" s="294" customFormat="1" x14ac:dyDescent="0.25">
      <c r="A1" s="377" t="s">
        <v>37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294" customFormat="1" x14ac:dyDescent="0.25">
      <c r="A2" s="377" t="s">
        <v>38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23.25" x14ac:dyDescent="0.25">
      <c r="A3" s="14" t="s">
        <v>347</v>
      </c>
      <c r="B3" s="14"/>
      <c r="C3" s="15"/>
      <c r="D3" s="15"/>
      <c r="E3" s="259" t="s">
        <v>348</v>
      </c>
      <c r="F3" s="15"/>
      <c r="G3" s="15"/>
      <c r="H3" s="15"/>
      <c r="I3" s="15"/>
      <c r="J3" s="15"/>
      <c r="K3" s="15"/>
      <c r="L3" s="15"/>
      <c r="M3" s="15"/>
    </row>
    <row r="4" spans="1:25" ht="18" x14ac:dyDescent="0.25">
      <c r="A4" s="366" t="s">
        <v>31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25" ht="18" x14ac:dyDescent="0.25">
      <c r="A5" s="18" t="s">
        <v>396</v>
      </c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32" t="s">
        <v>190</v>
      </c>
    </row>
    <row r="6" spans="1:25" ht="18" x14ac:dyDescent="0.2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296" t="s">
        <v>350</v>
      </c>
    </row>
    <row r="7" spans="1:25" ht="40.9" customHeight="1" x14ac:dyDescent="0.25">
      <c r="A7" s="367" t="s">
        <v>27</v>
      </c>
      <c r="B7" s="375" t="s">
        <v>188</v>
      </c>
      <c r="C7" s="369" t="s">
        <v>216</v>
      </c>
      <c r="D7" s="396" t="s">
        <v>394</v>
      </c>
      <c r="E7" s="384" t="s">
        <v>395</v>
      </c>
      <c r="F7" s="385"/>
      <c r="G7" s="385"/>
      <c r="H7" s="385"/>
      <c r="I7" s="385"/>
      <c r="J7" s="385"/>
      <c r="K7" s="369" t="s">
        <v>57</v>
      </c>
      <c r="L7" s="367" t="s">
        <v>28</v>
      </c>
      <c r="M7" s="394" t="s">
        <v>419</v>
      </c>
    </row>
    <row r="8" spans="1:25" ht="21.6" customHeight="1" x14ac:dyDescent="0.25">
      <c r="A8" s="368"/>
      <c r="B8" s="376"/>
      <c r="C8" s="370"/>
      <c r="D8" s="397"/>
      <c r="E8" s="293">
        <v>1</v>
      </c>
      <c r="F8" s="297">
        <v>2</v>
      </c>
      <c r="G8" s="297">
        <v>3</v>
      </c>
      <c r="H8" s="297">
        <v>4</v>
      </c>
      <c r="I8" s="297">
        <v>5</v>
      </c>
      <c r="J8" s="297">
        <v>6</v>
      </c>
      <c r="K8" s="370"/>
      <c r="L8" s="368"/>
      <c r="M8" s="395"/>
    </row>
    <row r="9" spans="1:25" ht="18" customHeight="1" x14ac:dyDescent="0.25">
      <c r="A9" s="163">
        <v>1</v>
      </c>
      <c r="B9" s="156">
        <v>22</v>
      </c>
      <c r="C9" s="10" t="s">
        <v>40</v>
      </c>
      <c r="D9" s="274">
        <v>5</v>
      </c>
      <c r="E9" s="21"/>
      <c r="F9" s="46"/>
      <c r="G9" s="46"/>
      <c r="H9" s="46"/>
      <c r="I9" s="46"/>
      <c r="J9" s="46"/>
      <c r="K9" s="24">
        <v>10</v>
      </c>
      <c r="L9" s="268" t="s">
        <v>387</v>
      </c>
      <c r="M9" s="24">
        <v>2.5</v>
      </c>
    </row>
    <row r="10" spans="1:25" ht="18" customHeight="1" x14ac:dyDescent="0.25">
      <c r="A10" s="163">
        <v>2</v>
      </c>
      <c r="B10" s="156">
        <v>6</v>
      </c>
      <c r="C10" s="10" t="s">
        <v>70</v>
      </c>
      <c r="D10" s="274">
        <v>3</v>
      </c>
      <c r="E10" s="21"/>
      <c r="F10" s="46"/>
      <c r="G10" s="46"/>
      <c r="H10" s="46"/>
      <c r="I10" s="46"/>
      <c r="J10" s="46"/>
      <c r="K10" s="24">
        <v>10</v>
      </c>
      <c r="L10" s="268" t="s">
        <v>387</v>
      </c>
      <c r="M10" s="24">
        <v>2.5</v>
      </c>
    </row>
    <row r="11" spans="1:25" ht="18" x14ac:dyDescent="0.25">
      <c r="A11" s="163">
        <v>3</v>
      </c>
      <c r="B11" s="156">
        <v>24</v>
      </c>
      <c r="C11" s="10" t="s">
        <v>77</v>
      </c>
      <c r="D11" s="274">
        <v>5</v>
      </c>
      <c r="E11" s="21"/>
      <c r="F11" s="46"/>
      <c r="G11" s="46"/>
      <c r="H11" s="46"/>
      <c r="I11" s="46"/>
      <c r="J11" s="46"/>
      <c r="K11" s="24">
        <v>10</v>
      </c>
      <c r="L11" s="267" t="s">
        <v>387</v>
      </c>
      <c r="M11" s="20">
        <v>2.5</v>
      </c>
    </row>
    <row r="12" spans="1:25" ht="16.899999999999999" customHeight="1" x14ac:dyDescent="0.25">
      <c r="A12" s="163">
        <v>4</v>
      </c>
      <c r="B12" s="156">
        <v>19</v>
      </c>
      <c r="C12" s="10" t="s">
        <v>68</v>
      </c>
      <c r="D12" s="274">
        <v>5</v>
      </c>
      <c r="E12" s="21"/>
      <c r="F12" s="46"/>
      <c r="G12" s="46"/>
      <c r="H12" s="46"/>
      <c r="I12" s="46"/>
      <c r="J12" s="46"/>
      <c r="K12" s="24">
        <v>8</v>
      </c>
      <c r="L12" s="268" t="s">
        <v>388</v>
      </c>
      <c r="M12" s="24">
        <v>5.5</v>
      </c>
    </row>
    <row r="13" spans="1:25" ht="16.899999999999999" customHeight="1" x14ac:dyDescent="0.25">
      <c r="A13" s="163">
        <v>5</v>
      </c>
      <c r="B13" s="156">
        <v>14</v>
      </c>
      <c r="C13" s="10" t="s">
        <v>74</v>
      </c>
      <c r="D13" s="274">
        <v>4</v>
      </c>
      <c r="E13" s="21"/>
      <c r="F13" s="46"/>
      <c r="G13" s="46"/>
      <c r="H13" s="46"/>
      <c r="I13" s="46"/>
      <c r="J13" s="46"/>
      <c r="K13" s="24">
        <v>8</v>
      </c>
      <c r="L13" s="268" t="s">
        <v>388</v>
      </c>
      <c r="M13" s="24">
        <v>5.5</v>
      </c>
    </row>
    <row r="14" spans="1:25" ht="16.899999999999999" customHeight="1" x14ac:dyDescent="0.25">
      <c r="A14" s="163">
        <v>6</v>
      </c>
      <c r="B14" s="156">
        <v>5</v>
      </c>
      <c r="C14" s="10" t="s">
        <v>87</v>
      </c>
      <c r="D14" s="274"/>
      <c r="E14" s="21"/>
      <c r="F14" s="46"/>
      <c r="G14" s="46"/>
      <c r="H14" s="46"/>
      <c r="I14" s="46"/>
      <c r="J14" s="46"/>
      <c r="K14" s="24">
        <v>8</v>
      </c>
      <c r="L14" s="268" t="s">
        <v>388</v>
      </c>
      <c r="M14" s="24">
        <v>5.5</v>
      </c>
    </row>
    <row r="15" spans="1:25" ht="18" x14ac:dyDescent="0.25">
      <c r="A15" s="163">
        <v>7</v>
      </c>
      <c r="B15" s="156">
        <v>27</v>
      </c>
      <c r="C15" s="10" t="s">
        <v>128</v>
      </c>
      <c r="D15" s="274"/>
      <c r="E15" s="21"/>
      <c r="F15" s="46"/>
      <c r="G15" s="46"/>
      <c r="H15" s="46"/>
      <c r="I15" s="46"/>
      <c r="J15" s="46"/>
      <c r="K15" s="24">
        <v>8</v>
      </c>
      <c r="L15" s="268" t="s">
        <v>388</v>
      </c>
      <c r="M15" s="24">
        <v>5.5</v>
      </c>
    </row>
    <row r="16" spans="1:25" ht="18" x14ac:dyDescent="0.25">
      <c r="A16" s="163">
        <v>8</v>
      </c>
      <c r="B16" s="156">
        <v>8</v>
      </c>
      <c r="C16" s="10" t="s">
        <v>63</v>
      </c>
      <c r="D16" s="274">
        <v>3</v>
      </c>
      <c r="E16" s="21"/>
      <c r="F16" s="46"/>
      <c r="G16" s="46"/>
      <c r="H16" s="46"/>
      <c r="I16" s="46"/>
      <c r="J16" s="46"/>
      <c r="K16" s="24">
        <v>7</v>
      </c>
      <c r="L16" s="268" t="s">
        <v>389</v>
      </c>
      <c r="M16" s="24">
        <v>9</v>
      </c>
    </row>
    <row r="17" spans="1:13" ht="18" x14ac:dyDescent="0.25">
      <c r="A17" s="163">
        <v>9</v>
      </c>
      <c r="B17" s="156">
        <v>16</v>
      </c>
      <c r="C17" s="10" t="s">
        <v>65</v>
      </c>
      <c r="D17" s="274">
        <v>4</v>
      </c>
      <c r="E17" s="21"/>
      <c r="F17" s="46"/>
      <c r="G17" s="46"/>
      <c r="H17" s="46"/>
      <c r="I17" s="46"/>
      <c r="J17" s="46"/>
      <c r="K17" s="24">
        <v>7</v>
      </c>
      <c r="L17" s="268" t="s">
        <v>389</v>
      </c>
      <c r="M17" s="24">
        <v>9</v>
      </c>
    </row>
    <row r="18" spans="1:13" ht="17.45" customHeight="1" x14ac:dyDescent="0.25">
      <c r="A18" s="163">
        <v>10</v>
      </c>
      <c r="B18" s="156">
        <v>31</v>
      </c>
      <c r="C18" s="10" t="s">
        <v>81</v>
      </c>
      <c r="D18" s="274"/>
      <c r="E18" s="21"/>
      <c r="F18" s="46"/>
      <c r="G18" s="46"/>
      <c r="H18" s="46"/>
      <c r="I18" s="46"/>
      <c r="J18" s="46"/>
      <c r="K18" s="24">
        <v>7</v>
      </c>
      <c r="L18" s="268" t="s">
        <v>389</v>
      </c>
      <c r="M18" s="24">
        <v>9</v>
      </c>
    </row>
    <row r="19" spans="1:13" ht="17.45" customHeight="1" x14ac:dyDescent="0.25">
      <c r="A19" s="163">
        <v>11</v>
      </c>
      <c r="B19" s="156">
        <v>21</v>
      </c>
      <c r="C19" s="10" t="s">
        <v>67</v>
      </c>
      <c r="D19" s="274">
        <v>5</v>
      </c>
      <c r="E19" s="21"/>
      <c r="F19" s="46"/>
      <c r="G19" s="46"/>
      <c r="H19" s="46"/>
      <c r="I19" s="46"/>
      <c r="J19" s="46"/>
      <c r="K19" s="24">
        <v>6</v>
      </c>
      <c r="L19" s="268" t="s">
        <v>390</v>
      </c>
      <c r="M19" s="24">
        <v>14</v>
      </c>
    </row>
    <row r="20" spans="1:13" ht="17.45" customHeight="1" x14ac:dyDescent="0.25">
      <c r="A20" s="163">
        <v>12</v>
      </c>
      <c r="B20" s="156">
        <v>28</v>
      </c>
      <c r="C20" s="10" t="s">
        <v>69</v>
      </c>
      <c r="D20" s="274"/>
      <c r="E20" s="21"/>
      <c r="F20" s="46"/>
      <c r="G20" s="46"/>
      <c r="H20" s="46"/>
      <c r="I20" s="46"/>
      <c r="J20" s="46"/>
      <c r="K20" s="24">
        <v>6</v>
      </c>
      <c r="L20" s="268" t="s">
        <v>390</v>
      </c>
      <c r="M20" s="24">
        <v>14</v>
      </c>
    </row>
    <row r="21" spans="1:13" ht="17.45" customHeight="1" x14ac:dyDescent="0.25">
      <c r="A21" s="163">
        <v>13</v>
      </c>
      <c r="B21" s="156">
        <v>2</v>
      </c>
      <c r="C21" s="10" t="s">
        <v>71</v>
      </c>
      <c r="D21" s="274">
        <v>1</v>
      </c>
      <c r="E21" s="21"/>
      <c r="F21" s="46"/>
      <c r="G21" s="46"/>
      <c r="H21" s="46"/>
      <c r="I21" s="46"/>
      <c r="J21" s="46"/>
      <c r="K21" s="24">
        <v>6</v>
      </c>
      <c r="L21" s="268" t="s">
        <v>390</v>
      </c>
      <c r="M21" s="24">
        <v>14</v>
      </c>
    </row>
    <row r="22" spans="1:13" ht="17.45" customHeight="1" x14ac:dyDescent="0.25">
      <c r="A22" s="163">
        <v>14</v>
      </c>
      <c r="B22" s="156">
        <v>30</v>
      </c>
      <c r="C22" s="10" t="s">
        <v>88</v>
      </c>
      <c r="D22" s="274"/>
      <c r="E22" s="21"/>
      <c r="F22" s="46"/>
      <c r="G22" s="46"/>
      <c r="H22" s="46"/>
      <c r="I22" s="46"/>
      <c r="J22" s="46"/>
      <c r="K22" s="24">
        <v>6</v>
      </c>
      <c r="L22" s="268" t="s">
        <v>390</v>
      </c>
      <c r="M22" s="24">
        <v>14</v>
      </c>
    </row>
    <row r="23" spans="1:13" ht="17.45" customHeight="1" x14ac:dyDescent="0.25">
      <c r="A23" s="163">
        <v>15</v>
      </c>
      <c r="B23" s="156">
        <v>25</v>
      </c>
      <c r="C23" s="10" t="s">
        <v>79</v>
      </c>
      <c r="D23" s="274"/>
      <c r="E23" s="21"/>
      <c r="F23" s="46"/>
      <c r="G23" s="46"/>
      <c r="H23" s="46"/>
      <c r="I23" s="46"/>
      <c r="J23" s="46"/>
      <c r="K23" s="24">
        <v>6</v>
      </c>
      <c r="L23" s="268" t="s">
        <v>390</v>
      </c>
      <c r="M23" s="24">
        <v>14</v>
      </c>
    </row>
    <row r="24" spans="1:13" ht="17.45" customHeight="1" x14ac:dyDescent="0.25">
      <c r="A24" s="163">
        <v>16</v>
      </c>
      <c r="B24" s="156">
        <v>12</v>
      </c>
      <c r="C24" s="10" t="s">
        <v>82</v>
      </c>
      <c r="D24" s="274"/>
      <c r="E24" s="21"/>
      <c r="F24" s="26"/>
      <c r="G24" s="26"/>
      <c r="H24" s="26"/>
      <c r="I24" s="26"/>
      <c r="J24" s="26"/>
      <c r="K24" s="24">
        <v>6</v>
      </c>
      <c r="L24" s="268" t="s">
        <v>390</v>
      </c>
      <c r="M24" s="24">
        <v>14</v>
      </c>
    </row>
    <row r="25" spans="1:13" ht="17.45" customHeight="1" x14ac:dyDescent="0.25">
      <c r="A25" s="163">
        <v>17</v>
      </c>
      <c r="B25" s="156">
        <v>11</v>
      </c>
      <c r="C25" s="10" t="s">
        <v>83</v>
      </c>
      <c r="D25" s="274"/>
      <c r="E25" s="21"/>
      <c r="F25" s="46"/>
      <c r="G25" s="46"/>
      <c r="H25" s="46"/>
      <c r="I25" s="46"/>
      <c r="J25" s="46"/>
      <c r="K25" s="24">
        <v>6</v>
      </c>
      <c r="L25" s="268" t="s">
        <v>390</v>
      </c>
      <c r="M25" s="24">
        <v>14</v>
      </c>
    </row>
    <row r="26" spans="1:13" ht="17.45" customHeight="1" x14ac:dyDescent="0.25">
      <c r="A26" s="163">
        <v>18</v>
      </c>
      <c r="B26" s="156">
        <v>26</v>
      </c>
      <c r="C26" s="10" t="s">
        <v>66</v>
      </c>
      <c r="D26" s="274">
        <v>6</v>
      </c>
      <c r="E26" s="21"/>
      <c r="F26" s="21"/>
      <c r="G26" s="21"/>
      <c r="H26" s="21"/>
      <c r="I26" s="21"/>
      <c r="J26" s="21"/>
      <c r="K26" s="20">
        <v>5</v>
      </c>
      <c r="L26" s="179">
        <v>18</v>
      </c>
      <c r="M26" s="20"/>
    </row>
    <row r="27" spans="1:13" ht="36" x14ac:dyDescent="0.25">
      <c r="A27" s="163">
        <v>19</v>
      </c>
      <c r="B27" s="156">
        <v>32</v>
      </c>
      <c r="C27" s="10" t="s">
        <v>76</v>
      </c>
      <c r="D27" s="274"/>
      <c r="E27" s="21"/>
      <c r="F27" s="46"/>
      <c r="G27" s="46"/>
      <c r="H27" s="46"/>
      <c r="I27" s="46"/>
      <c r="J27" s="46"/>
      <c r="K27" s="24">
        <v>4</v>
      </c>
      <c r="L27" s="267" t="s">
        <v>391</v>
      </c>
      <c r="M27" s="20">
        <v>20</v>
      </c>
    </row>
    <row r="28" spans="1:13" ht="36" x14ac:dyDescent="0.25">
      <c r="A28" s="163">
        <v>20</v>
      </c>
      <c r="B28" s="156">
        <v>3</v>
      </c>
      <c r="C28" s="10" t="s">
        <v>80</v>
      </c>
      <c r="D28" s="274"/>
      <c r="E28" s="21"/>
      <c r="F28" s="46"/>
      <c r="G28" s="46"/>
      <c r="H28" s="46"/>
      <c r="I28" s="46"/>
      <c r="J28" s="46"/>
      <c r="K28" s="24">
        <v>4</v>
      </c>
      <c r="L28" s="268" t="s">
        <v>391</v>
      </c>
      <c r="M28" s="24">
        <v>20</v>
      </c>
    </row>
    <row r="29" spans="1:13" ht="36" x14ac:dyDescent="0.25">
      <c r="A29" s="163">
        <v>21</v>
      </c>
      <c r="B29" s="156">
        <v>13</v>
      </c>
      <c r="C29" s="10" t="s">
        <v>89</v>
      </c>
      <c r="D29" s="274"/>
      <c r="E29" s="21"/>
      <c r="F29" s="46"/>
      <c r="G29" s="46"/>
      <c r="H29" s="46"/>
      <c r="I29" s="46"/>
      <c r="J29" s="46"/>
      <c r="K29" s="24">
        <v>4</v>
      </c>
      <c r="L29" s="268" t="s">
        <v>391</v>
      </c>
      <c r="M29" s="24">
        <v>20</v>
      </c>
    </row>
    <row r="30" spans="1:13" ht="16.899999999999999" customHeight="1" x14ac:dyDescent="0.25">
      <c r="A30" s="163">
        <v>22</v>
      </c>
      <c r="B30" s="156">
        <v>9</v>
      </c>
      <c r="C30" s="10" t="s">
        <v>73</v>
      </c>
      <c r="D30" s="274">
        <v>3</v>
      </c>
      <c r="E30" s="21"/>
      <c r="F30" s="46"/>
      <c r="G30" s="46"/>
      <c r="H30" s="46"/>
      <c r="I30" s="46"/>
      <c r="J30" s="46"/>
      <c r="K30" s="24">
        <v>3</v>
      </c>
      <c r="L30" s="268" t="s">
        <v>392</v>
      </c>
      <c r="M30" s="24">
        <v>23</v>
      </c>
    </row>
    <row r="31" spans="1:13" ht="16.899999999999999" customHeight="1" x14ac:dyDescent="0.25">
      <c r="A31" s="163">
        <v>23</v>
      </c>
      <c r="B31" s="156">
        <v>1</v>
      </c>
      <c r="C31" s="10" t="s">
        <v>86</v>
      </c>
      <c r="D31" s="274"/>
      <c r="E31" s="21"/>
      <c r="F31" s="46"/>
      <c r="G31" s="46"/>
      <c r="H31" s="46"/>
      <c r="I31" s="46"/>
      <c r="J31" s="46"/>
      <c r="K31" s="24">
        <v>3</v>
      </c>
      <c r="L31" s="268" t="s">
        <v>392</v>
      </c>
      <c r="M31" s="24">
        <v>23</v>
      </c>
    </row>
    <row r="32" spans="1:13" ht="16.899999999999999" customHeight="1" x14ac:dyDescent="0.25">
      <c r="A32" s="163">
        <v>24</v>
      </c>
      <c r="B32" s="156">
        <v>10</v>
      </c>
      <c r="C32" s="10" t="s">
        <v>92</v>
      </c>
      <c r="D32" s="274"/>
      <c r="E32" s="21"/>
      <c r="F32" s="46"/>
      <c r="G32" s="46"/>
      <c r="H32" s="46"/>
      <c r="I32" s="46"/>
      <c r="J32" s="46"/>
      <c r="K32" s="24">
        <v>3</v>
      </c>
      <c r="L32" s="268" t="s">
        <v>392</v>
      </c>
      <c r="M32" s="24">
        <v>23</v>
      </c>
    </row>
    <row r="33" spans="1:13" ht="18" customHeight="1" x14ac:dyDescent="0.25">
      <c r="A33" s="163">
        <v>25</v>
      </c>
      <c r="B33" s="156">
        <v>20</v>
      </c>
      <c r="C33" s="10" t="s">
        <v>64</v>
      </c>
      <c r="D33" s="274" t="s">
        <v>130</v>
      </c>
      <c r="E33" s="21"/>
      <c r="F33" s="46"/>
      <c r="G33" s="46"/>
      <c r="H33" s="46"/>
      <c r="I33" s="46"/>
      <c r="J33" s="46"/>
      <c r="K33" s="24" t="s">
        <v>130</v>
      </c>
      <c r="L33" s="24" t="s">
        <v>130</v>
      </c>
      <c r="M33" s="24">
        <v>26</v>
      </c>
    </row>
    <row r="34" spans="1:13" ht="18" customHeight="1" x14ac:dyDescent="0.25">
      <c r="A34" s="163">
        <v>26</v>
      </c>
      <c r="B34" s="156">
        <v>23</v>
      </c>
      <c r="C34" s="10" t="s">
        <v>72</v>
      </c>
      <c r="D34" s="274" t="s">
        <v>130</v>
      </c>
      <c r="E34" s="21"/>
      <c r="F34" s="46"/>
      <c r="G34" s="46"/>
      <c r="H34" s="46"/>
      <c r="I34" s="46"/>
      <c r="J34" s="46"/>
      <c r="K34" s="24" t="s">
        <v>130</v>
      </c>
      <c r="L34" s="24" t="s">
        <v>130</v>
      </c>
      <c r="M34" s="24">
        <v>26</v>
      </c>
    </row>
    <row r="35" spans="1:13" ht="18" customHeight="1" x14ac:dyDescent="0.25">
      <c r="A35" s="163">
        <v>27</v>
      </c>
      <c r="B35" s="156">
        <v>17</v>
      </c>
      <c r="C35" s="10" t="s">
        <v>138</v>
      </c>
      <c r="D35" s="274" t="s">
        <v>130</v>
      </c>
      <c r="E35" s="21"/>
      <c r="F35" s="46"/>
      <c r="G35" s="46"/>
      <c r="H35" s="46"/>
      <c r="I35" s="46"/>
      <c r="J35" s="46"/>
      <c r="K35" s="24" t="s">
        <v>130</v>
      </c>
      <c r="L35" s="24" t="s">
        <v>130</v>
      </c>
      <c r="M35" s="24">
        <v>26</v>
      </c>
    </row>
    <row r="36" spans="1:13" ht="18" customHeight="1" x14ac:dyDescent="0.25">
      <c r="A36" s="163">
        <v>28</v>
      </c>
      <c r="B36" s="156">
        <v>29</v>
      </c>
      <c r="C36" s="10" t="s">
        <v>84</v>
      </c>
      <c r="D36" s="274"/>
      <c r="E36" s="21"/>
      <c r="F36" s="46"/>
      <c r="G36" s="46"/>
      <c r="H36" s="46"/>
      <c r="I36" s="46"/>
      <c r="J36" s="46"/>
      <c r="K36" s="24" t="s">
        <v>130</v>
      </c>
      <c r="L36" s="24" t="s">
        <v>130</v>
      </c>
      <c r="M36" s="24">
        <v>26</v>
      </c>
    </row>
    <row r="37" spans="1:13" ht="18" customHeight="1" x14ac:dyDescent="0.25">
      <c r="A37" s="163">
        <v>29</v>
      </c>
      <c r="B37" s="156">
        <v>4</v>
      </c>
      <c r="C37" s="10" t="s">
        <v>85</v>
      </c>
      <c r="D37" s="274"/>
      <c r="E37" s="21"/>
      <c r="F37" s="46"/>
      <c r="G37" s="46"/>
      <c r="H37" s="46"/>
      <c r="I37" s="46"/>
      <c r="J37" s="46"/>
      <c r="K37" s="24" t="s">
        <v>130</v>
      </c>
      <c r="L37" s="24" t="s">
        <v>130</v>
      </c>
      <c r="M37" s="24">
        <v>26</v>
      </c>
    </row>
    <row r="38" spans="1:13" ht="18" x14ac:dyDescent="0.2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15"/>
    </row>
    <row r="39" spans="1:13" ht="18" x14ac:dyDescent="0.25">
      <c r="A39" s="29"/>
      <c r="B39" s="29"/>
      <c r="C39" s="15" t="s">
        <v>29</v>
      </c>
      <c r="D39" s="15"/>
      <c r="E39" s="15"/>
      <c r="F39" s="15" t="s">
        <v>231</v>
      </c>
      <c r="G39" s="15"/>
      <c r="H39" s="15"/>
      <c r="I39" s="15"/>
      <c r="J39" s="15"/>
      <c r="K39" s="15"/>
      <c r="L39" s="15"/>
      <c r="M39" s="15"/>
    </row>
    <row r="40" spans="1:13" ht="18" x14ac:dyDescent="0.25">
      <c r="A40" s="27"/>
      <c r="B40" s="2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</sheetData>
  <sortState ref="A9:Y38">
    <sortCondition ref="L9:L38"/>
  </sortState>
  <mergeCells count="11">
    <mergeCell ref="A1:M1"/>
    <mergeCell ref="A2:M2"/>
    <mergeCell ref="A4:M4"/>
    <mergeCell ref="A7:A8"/>
    <mergeCell ref="B7:B8"/>
    <mergeCell ref="C7:C8"/>
    <mergeCell ref="E7:J7"/>
    <mergeCell ref="K7:K8"/>
    <mergeCell ref="M7:M8"/>
    <mergeCell ref="L7:L8"/>
    <mergeCell ref="D7:D8"/>
  </mergeCells>
  <pageMargins left="0.52" right="0.27559055118110237" top="0.41" bottom="0.51181102362204722" header="0.23622047244094491" footer="0.31496062992125984"/>
  <pageSetup paperSize="9" scale="89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zoomScale="70" zoomScaleNormal="70" workbookViewId="0">
      <selection activeCell="X38" sqref="X38"/>
    </sheetView>
  </sheetViews>
  <sheetFormatPr defaultColWidth="8.85546875" defaultRowHeight="15" x14ac:dyDescent="0.2"/>
  <cols>
    <col min="1" max="2" width="4.7109375" style="1" customWidth="1"/>
    <col min="3" max="3" width="41.85546875" style="1" customWidth="1"/>
    <col min="4" max="12" width="3" style="1" customWidth="1"/>
    <col min="13" max="13" width="3.42578125" style="1" customWidth="1"/>
    <col min="14" max="14" width="6.85546875" style="1" customWidth="1"/>
    <col min="15" max="15" width="9.28515625" style="1" customWidth="1"/>
    <col min="16" max="16" width="7" style="1" customWidth="1"/>
    <col min="17" max="16384" width="8.85546875" style="1"/>
  </cols>
  <sheetData>
    <row r="1" spans="1:28" x14ac:dyDescent="0.2">
      <c r="A1" s="377" t="s">
        <v>37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x14ac:dyDescent="0.2">
      <c r="A2" s="377" t="s">
        <v>38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23.25" x14ac:dyDescent="0.2">
      <c r="A3" s="277" t="s">
        <v>397</v>
      </c>
      <c r="B3" s="277"/>
      <c r="C3" s="278"/>
      <c r="D3" s="278"/>
      <c r="E3" s="259" t="s">
        <v>398</v>
      </c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</row>
    <row r="4" spans="1:28" x14ac:dyDescent="0.2">
      <c r="A4" s="398" t="s">
        <v>31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</row>
    <row r="5" spans="1:28" x14ac:dyDescent="0.2">
      <c r="A5" s="279" t="s">
        <v>351</v>
      </c>
      <c r="B5" s="279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1" t="s">
        <v>190</v>
      </c>
    </row>
    <row r="6" spans="1:28" x14ac:dyDescent="0.2">
      <c r="A6" s="279"/>
      <c r="B6" s="279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64" t="s">
        <v>346</v>
      </c>
    </row>
    <row r="7" spans="1:28" ht="32.450000000000003" customHeight="1" x14ac:dyDescent="0.2">
      <c r="A7" s="373" t="s">
        <v>27</v>
      </c>
      <c r="B7" s="399" t="s">
        <v>188</v>
      </c>
      <c r="C7" s="380" t="s">
        <v>216</v>
      </c>
      <c r="D7" s="371" t="s">
        <v>349</v>
      </c>
      <c r="E7" s="372"/>
      <c r="F7" s="372"/>
      <c r="G7" s="372"/>
      <c r="H7" s="372"/>
      <c r="I7" s="372"/>
      <c r="J7" s="372"/>
      <c r="K7" s="372"/>
      <c r="L7" s="372"/>
      <c r="M7" s="372"/>
      <c r="N7" s="380" t="s">
        <v>57</v>
      </c>
      <c r="O7" s="373" t="s">
        <v>28</v>
      </c>
      <c r="P7" s="382" t="s">
        <v>399</v>
      </c>
    </row>
    <row r="8" spans="1:28" ht="19.899999999999999" customHeight="1" x14ac:dyDescent="0.2">
      <c r="A8" s="374"/>
      <c r="B8" s="400"/>
      <c r="C8" s="381"/>
      <c r="D8" s="299">
        <v>1</v>
      </c>
      <c r="E8" s="299">
        <v>2</v>
      </c>
      <c r="F8" s="299">
        <v>3</v>
      </c>
      <c r="G8" s="299">
        <v>4</v>
      </c>
      <c r="H8" s="299">
        <v>5</v>
      </c>
      <c r="I8" s="299">
        <v>6</v>
      </c>
      <c r="J8" s="299">
        <v>7</v>
      </c>
      <c r="K8" s="299">
        <v>8</v>
      </c>
      <c r="L8" s="299">
        <v>9</v>
      </c>
      <c r="M8" s="299">
        <v>10</v>
      </c>
      <c r="N8" s="381"/>
      <c r="O8" s="401"/>
      <c r="P8" s="402"/>
    </row>
    <row r="9" spans="1:28" x14ac:dyDescent="0.2">
      <c r="A9" s="163">
        <v>1</v>
      </c>
      <c r="B9" s="282">
        <v>22</v>
      </c>
      <c r="C9" s="254" t="s">
        <v>40</v>
      </c>
      <c r="D9" s="285"/>
      <c r="E9" s="284"/>
      <c r="F9" s="284"/>
      <c r="G9" s="284"/>
      <c r="H9" s="284"/>
      <c r="I9" s="284"/>
      <c r="J9" s="284"/>
      <c r="K9" s="284"/>
      <c r="L9" s="284"/>
      <c r="M9" s="284"/>
      <c r="N9" s="291"/>
      <c r="O9" s="290" t="s">
        <v>393</v>
      </c>
      <c r="P9" s="290">
        <v>1.5</v>
      </c>
    </row>
    <row r="10" spans="1:28" ht="30" x14ac:dyDescent="0.2">
      <c r="A10" s="163">
        <v>23</v>
      </c>
      <c r="B10" s="282">
        <v>11</v>
      </c>
      <c r="C10" s="254" t="s">
        <v>83</v>
      </c>
      <c r="D10" s="283"/>
      <c r="E10" s="284"/>
      <c r="F10" s="284"/>
      <c r="G10" s="284"/>
      <c r="H10" s="284"/>
      <c r="I10" s="284"/>
      <c r="J10" s="284"/>
      <c r="K10" s="284"/>
      <c r="L10" s="284"/>
      <c r="M10" s="284"/>
      <c r="N10" s="291"/>
      <c r="O10" s="290" t="s">
        <v>393</v>
      </c>
      <c r="P10" s="290">
        <v>1.5</v>
      </c>
    </row>
    <row r="11" spans="1:28" x14ac:dyDescent="0.2">
      <c r="A11" s="163">
        <v>17</v>
      </c>
      <c r="B11" s="282">
        <v>24</v>
      </c>
      <c r="C11" s="254" t="s">
        <v>77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72"/>
      <c r="O11" s="289">
        <v>3</v>
      </c>
      <c r="P11" s="289"/>
    </row>
    <row r="12" spans="1:28" x14ac:dyDescent="0.2">
      <c r="A12" s="163">
        <v>9</v>
      </c>
      <c r="B12" s="282">
        <v>6</v>
      </c>
      <c r="C12" s="254" t="s">
        <v>70</v>
      </c>
      <c r="D12" s="283"/>
      <c r="E12" s="284"/>
      <c r="F12" s="284"/>
      <c r="G12" s="284"/>
      <c r="H12" s="284"/>
      <c r="I12" s="284"/>
      <c r="J12" s="284"/>
      <c r="K12" s="284"/>
      <c r="L12" s="284"/>
      <c r="M12" s="284"/>
      <c r="N12" s="291"/>
      <c r="O12" s="289">
        <v>4</v>
      </c>
      <c r="P12" s="289"/>
    </row>
    <row r="13" spans="1:28" x14ac:dyDescent="0.2">
      <c r="A13" s="163">
        <v>6</v>
      </c>
      <c r="B13" s="282">
        <v>21</v>
      </c>
      <c r="C13" s="254" t="s">
        <v>67</v>
      </c>
      <c r="D13" s="283"/>
      <c r="E13" s="284"/>
      <c r="F13" s="284"/>
      <c r="G13" s="284"/>
      <c r="H13" s="284"/>
      <c r="I13" s="284"/>
      <c r="J13" s="284"/>
      <c r="K13" s="284"/>
      <c r="L13" s="284"/>
      <c r="M13" s="284"/>
      <c r="N13" s="291"/>
      <c r="O13" s="289">
        <v>5</v>
      </c>
      <c r="P13" s="289"/>
    </row>
    <row r="14" spans="1:28" x14ac:dyDescent="0.2">
      <c r="A14" s="163">
        <v>5</v>
      </c>
      <c r="B14" s="282">
        <v>26</v>
      </c>
      <c r="C14" s="254" t="s">
        <v>66</v>
      </c>
      <c r="D14" s="283"/>
      <c r="E14" s="284"/>
      <c r="F14" s="284"/>
      <c r="G14" s="284"/>
      <c r="H14" s="284"/>
      <c r="I14" s="284"/>
      <c r="J14" s="284"/>
      <c r="K14" s="284"/>
      <c r="L14" s="284"/>
      <c r="M14" s="284"/>
      <c r="N14" s="291"/>
      <c r="O14" s="289">
        <v>6</v>
      </c>
      <c r="P14" s="289"/>
    </row>
    <row r="15" spans="1:28" x14ac:dyDescent="0.2">
      <c r="A15" s="163">
        <v>22</v>
      </c>
      <c r="B15" s="282">
        <v>12</v>
      </c>
      <c r="C15" s="254" t="s">
        <v>82</v>
      </c>
      <c r="D15" s="283"/>
      <c r="E15" s="284"/>
      <c r="F15" s="284"/>
      <c r="G15" s="284"/>
      <c r="H15" s="284"/>
      <c r="I15" s="284"/>
      <c r="J15" s="284"/>
      <c r="K15" s="284"/>
      <c r="L15" s="284"/>
      <c r="M15" s="284"/>
      <c r="N15" s="291"/>
      <c r="O15" s="289">
        <v>8</v>
      </c>
      <c r="P15" s="289"/>
    </row>
    <row r="16" spans="1:28" ht="30" x14ac:dyDescent="0.2">
      <c r="A16" s="163">
        <v>21</v>
      </c>
      <c r="B16" s="282">
        <v>31</v>
      </c>
      <c r="C16" s="254" t="s">
        <v>81</v>
      </c>
      <c r="D16" s="283"/>
      <c r="E16" s="284"/>
      <c r="F16" s="284"/>
      <c r="G16" s="284"/>
      <c r="H16" s="284"/>
      <c r="I16" s="284"/>
      <c r="J16" s="284"/>
      <c r="K16" s="284"/>
      <c r="L16" s="284"/>
      <c r="M16" s="284"/>
      <c r="N16" s="291"/>
      <c r="O16" s="289">
        <v>8</v>
      </c>
      <c r="P16" s="289"/>
    </row>
    <row r="17" spans="1:16" x14ac:dyDescent="0.2">
      <c r="A17" s="163">
        <v>13</v>
      </c>
      <c r="B17" s="282">
        <v>9</v>
      </c>
      <c r="C17" s="254" t="s">
        <v>73</v>
      </c>
      <c r="D17" s="283"/>
      <c r="E17" s="284"/>
      <c r="F17" s="284"/>
      <c r="G17" s="284"/>
      <c r="H17" s="284"/>
      <c r="I17" s="284"/>
      <c r="J17" s="284"/>
      <c r="K17" s="284"/>
      <c r="L17" s="284"/>
      <c r="M17" s="284"/>
      <c r="N17" s="291"/>
      <c r="O17" s="289">
        <v>8</v>
      </c>
      <c r="P17" s="289"/>
    </row>
    <row r="18" spans="1:16" x14ac:dyDescent="0.2">
      <c r="A18" s="163">
        <v>4</v>
      </c>
      <c r="B18" s="282">
        <v>16</v>
      </c>
      <c r="C18" s="254" t="s">
        <v>65</v>
      </c>
      <c r="D18" s="283"/>
      <c r="E18" s="284"/>
      <c r="F18" s="284"/>
      <c r="G18" s="284"/>
      <c r="H18" s="284"/>
      <c r="I18" s="284"/>
      <c r="J18" s="284"/>
      <c r="K18" s="284"/>
      <c r="L18" s="284"/>
      <c r="M18" s="284"/>
      <c r="N18" s="291"/>
      <c r="O18" s="289">
        <v>10</v>
      </c>
      <c r="P18" s="289"/>
    </row>
    <row r="19" spans="1:16" x14ac:dyDescent="0.2">
      <c r="A19" s="163">
        <v>2</v>
      </c>
      <c r="B19" s="282">
        <v>8</v>
      </c>
      <c r="C19" s="254" t="s">
        <v>63</v>
      </c>
      <c r="D19" s="283"/>
      <c r="E19" s="284"/>
      <c r="F19" s="284"/>
      <c r="G19" s="284"/>
      <c r="H19" s="284"/>
      <c r="I19" s="284"/>
      <c r="J19" s="284"/>
      <c r="K19" s="284"/>
      <c r="L19" s="284"/>
      <c r="M19" s="284"/>
      <c r="N19" s="291"/>
      <c r="O19" s="289">
        <v>11</v>
      </c>
      <c r="P19" s="289"/>
    </row>
    <row r="20" spans="1:16" x14ac:dyDescent="0.2">
      <c r="A20" s="163">
        <v>20</v>
      </c>
      <c r="B20" s="282">
        <v>3</v>
      </c>
      <c r="C20" s="254" t="s">
        <v>80</v>
      </c>
      <c r="D20" s="283"/>
      <c r="E20" s="284"/>
      <c r="F20" s="284"/>
      <c r="G20" s="284"/>
      <c r="H20" s="284"/>
      <c r="I20" s="284"/>
      <c r="J20" s="284"/>
      <c r="K20" s="284"/>
      <c r="L20" s="284"/>
      <c r="M20" s="284"/>
      <c r="N20" s="291"/>
      <c r="O20" s="290" t="s">
        <v>249</v>
      </c>
      <c r="P20" s="290">
        <v>12.5</v>
      </c>
    </row>
    <row r="21" spans="1:16" x14ac:dyDescent="0.2">
      <c r="A21" s="163">
        <v>28</v>
      </c>
      <c r="B21" s="282">
        <v>13</v>
      </c>
      <c r="C21" s="254" t="s">
        <v>89</v>
      </c>
      <c r="D21" s="283"/>
      <c r="E21" s="284"/>
      <c r="F21" s="284"/>
      <c r="G21" s="284"/>
      <c r="H21" s="284"/>
      <c r="I21" s="284"/>
      <c r="J21" s="284"/>
      <c r="K21" s="284"/>
      <c r="L21" s="284"/>
      <c r="M21" s="284"/>
      <c r="N21" s="291"/>
      <c r="O21" s="290" t="s">
        <v>249</v>
      </c>
      <c r="P21" s="290">
        <v>12.5</v>
      </c>
    </row>
    <row r="22" spans="1:16" x14ac:dyDescent="0.2">
      <c r="A22" s="163">
        <v>8</v>
      </c>
      <c r="B22" s="282">
        <v>28</v>
      </c>
      <c r="C22" s="254" t="s">
        <v>69</v>
      </c>
      <c r="D22" s="283"/>
      <c r="E22" s="284"/>
      <c r="F22" s="284"/>
      <c r="G22" s="284"/>
      <c r="H22" s="284"/>
      <c r="I22" s="284"/>
      <c r="J22" s="284"/>
      <c r="K22" s="284"/>
      <c r="L22" s="284"/>
      <c r="M22" s="284"/>
      <c r="N22" s="291"/>
      <c r="O22" s="289">
        <v>14</v>
      </c>
      <c r="P22" s="289"/>
    </row>
    <row r="23" spans="1:16" x14ac:dyDescent="0.2">
      <c r="A23" s="163">
        <v>14</v>
      </c>
      <c r="B23" s="282">
        <v>14</v>
      </c>
      <c r="C23" s="254" t="s">
        <v>74</v>
      </c>
      <c r="D23" s="283"/>
      <c r="E23" s="284"/>
      <c r="F23" s="284"/>
      <c r="G23" s="284"/>
      <c r="H23" s="284"/>
      <c r="I23" s="284"/>
      <c r="J23" s="284"/>
      <c r="K23" s="284"/>
      <c r="L23" s="284"/>
      <c r="M23" s="284"/>
      <c r="N23" s="291"/>
      <c r="O23" s="289">
        <v>15</v>
      </c>
      <c r="P23" s="289"/>
    </row>
    <row r="24" spans="1:16" ht="17.45" customHeight="1" x14ac:dyDescent="0.2">
      <c r="A24" s="163">
        <v>26</v>
      </c>
      <c r="B24" s="282">
        <v>1</v>
      </c>
      <c r="C24" s="254" t="s">
        <v>86</v>
      </c>
      <c r="D24" s="283"/>
      <c r="E24" s="284"/>
      <c r="F24" s="284"/>
      <c r="G24" s="284"/>
      <c r="H24" s="284"/>
      <c r="I24" s="284"/>
      <c r="J24" s="284"/>
      <c r="K24" s="284"/>
      <c r="L24" s="284"/>
      <c r="M24" s="284"/>
      <c r="N24" s="291"/>
      <c r="O24" s="289">
        <v>16</v>
      </c>
      <c r="P24" s="289"/>
    </row>
    <row r="25" spans="1:16" x14ac:dyDescent="0.2">
      <c r="A25" s="163">
        <v>16</v>
      </c>
      <c r="B25" s="282">
        <v>32</v>
      </c>
      <c r="C25" s="254" t="s">
        <v>76</v>
      </c>
      <c r="D25" s="283"/>
      <c r="E25" s="284"/>
      <c r="F25" s="284"/>
      <c r="G25" s="284"/>
      <c r="H25" s="284"/>
      <c r="I25" s="284"/>
      <c r="J25" s="284"/>
      <c r="K25" s="284"/>
      <c r="L25" s="284"/>
      <c r="M25" s="284"/>
      <c r="N25" s="291"/>
      <c r="O25" s="289">
        <v>17</v>
      </c>
      <c r="P25" s="289"/>
    </row>
    <row r="26" spans="1:16" x14ac:dyDescent="0.2">
      <c r="A26" s="163">
        <v>27</v>
      </c>
      <c r="B26" s="282">
        <v>5</v>
      </c>
      <c r="C26" s="254" t="s">
        <v>87</v>
      </c>
      <c r="D26" s="283"/>
      <c r="E26" s="284"/>
      <c r="F26" s="284"/>
      <c r="G26" s="284"/>
      <c r="H26" s="284"/>
      <c r="I26" s="284"/>
      <c r="J26" s="284"/>
      <c r="K26" s="284"/>
      <c r="L26" s="284"/>
      <c r="M26" s="284"/>
      <c r="N26" s="291"/>
      <c r="O26" s="289">
        <v>18</v>
      </c>
      <c r="P26" s="289"/>
    </row>
    <row r="27" spans="1:16" x14ac:dyDescent="0.2">
      <c r="A27" s="163">
        <v>7</v>
      </c>
      <c r="B27" s="282">
        <v>19</v>
      </c>
      <c r="C27" s="254" t="s">
        <v>68</v>
      </c>
      <c r="D27" s="283"/>
      <c r="E27" s="285"/>
      <c r="F27" s="285"/>
      <c r="G27" s="285"/>
      <c r="H27" s="285"/>
      <c r="I27" s="285"/>
      <c r="J27" s="285"/>
      <c r="K27" s="285"/>
      <c r="L27" s="285"/>
      <c r="M27" s="285"/>
      <c r="N27" s="292"/>
      <c r="O27" s="289">
        <v>19</v>
      </c>
      <c r="P27" s="289"/>
    </row>
    <row r="28" spans="1:16" x14ac:dyDescent="0.2">
      <c r="A28" s="163">
        <v>10</v>
      </c>
      <c r="B28" s="282">
        <v>2</v>
      </c>
      <c r="C28" s="254" t="s">
        <v>71</v>
      </c>
      <c r="D28" s="283"/>
      <c r="E28" s="284"/>
      <c r="F28" s="284"/>
      <c r="G28" s="284"/>
      <c r="H28" s="284"/>
      <c r="I28" s="284"/>
      <c r="J28" s="284"/>
      <c r="K28" s="284"/>
      <c r="L28" s="284"/>
      <c r="M28" s="284"/>
      <c r="N28" s="291"/>
      <c r="O28" s="289">
        <v>20</v>
      </c>
      <c r="P28" s="289"/>
    </row>
    <row r="29" spans="1:16" x14ac:dyDescent="0.2">
      <c r="A29" s="163">
        <v>29</v>
      </c>
      <c r="B29" s="282">
        <v>10</v>
      </c>
      <c r="C29" s="254" t="s">
        <v>92</v>
      </c>
      <c r="D29" s="283"/>
      <c r="E29" s="284"/>
      <c r="F29" s="284"/>
      <c r="G29" s="284"/>
      <c r="H29" s="284"/>
      <c r="I29" s="284"/>
      <c r="J29" s="284"/>
      <c r="K29" s="284"/>
      <c r="L29" s="284"/>
      <c r="M29" s="284"/>
      <c r="N29" s="291"/>
      <c r="O29" s="289">
        <v>21</v>
      </c>
      <c r="P29" s="289"/>
    </row>
    <row r="30" spans="1:16" x14ac:dyDescent="0.2">
      <c r="A30" s="163">
        <v>30</v>
      </c>
      <c r="B30" s="282">
        <v>27</v>
      </c>
      <c r="C30" s="254" t="s">
        <v>128</v>
      </c>
      <c r="D30" s="283"/>
      <c r="E30" s="284"/>
      <c r="F30" s="284"/>
      <c r="G30" s="284"/>
      <c r="H30" s="284"/>
      <c r="I30" s="284"/>
      <c r="J30" s="284"/>
      <c r="K30" s="284"/>
      <c r="L30" s="284"/>
      <c r="M30" s="284"/>
      <c r="N30" s="291"/>
      <c r="O30" s="289">
        <v>22</v>
      </c>
      <c r="P30" s="289"/>
    </row>
    <row r="31" spans="1:16" ht="16.899999999999999" customHeight="1" x14ac:dyDescent="0.2">
      <c r="A31" s="163">
        <v>11</v>
      </c>
      <c r="B31" s="282">
        <v>30</v>
      </c>
      <c r="C31" s="254" t="s">
        <v>88</v>
      </c>
      <c r="D31" s="283"/>
      <c r="E31" s="284"/>
      <c r="F31" s="284"/>
      <c r="G31" s="284"/>
      <c r="H31" s="284"/>
      <c r="I31" s="284"/>
      <c r="J31" s="284"/>
      <c r="K31" s="284"/>
      <c r="L31" s="284"/>
      <c r="M31" s="284"/>
      <c r="N31" s="291"/>
      <c r="O31" s="289">
        <v>23</v>
      </c>
      <c r="P31" s="289"/>
    </row>
    <row r="32" spans="1:16" ht="16.899999999999999" customHeight="1" x14ac:dyDescent="0.2">
      <c r="A32" s="163">
        <v>19</v>
      </c>
      <c r="B32" s="282">
        <v>25</v>
      </c>
      <c r="C32" s="254" t="s">
        <v>79</v>
      </c>
      <c r="D32" s="283"/>
      <c r="E32" s="284"/>
      <c r="F32" s="284"/>
      <c r="G32" s="284"/>
      <c r="H32" s="284"/>
      <c r="I32" s="284"/>
      <c r="J32" s="284"/>
      <c r="K32" s="284"/>
      <c r="L32" s="284"/>
      <c r="M32" s="284"/>
      <c r="N32" s="291"/>
      <c r="O32" s="289">
        <v>24</v>
      </c>
      <c r="P32" s="289"/>
    </row>
    <row r="33" spans="1:16" ht="16.899999999999999" customHeight="1" x14ac:dyDescent="0.2">
      <c r="A33" s="163">
        <v>12</v>
      </c>
      <c r="B33" s="282">
        <v>23</v>
      </c>
      <c r="C33" s="254" t="s">
        <v>72</v>
      </c>
      <c r="D33" s="283"/>
      <c r="E33" s="284"/>
      <c r="F33" s="284"/>
      <c r="G33" s="284"/>
      <c r="H33" s="284"/>
      <c r="I33" s="284"/>
      <c r="J33" s="284"/>
      <c r="K33" s="284"/>
      <c r="L33" s="284"/>
      <c r="M33" s="284"/>
      <c r="N33" s="291" t="s">
        <v>130</v>
      </c>
      <c r="O33" s="289">
        <v>26</v>
      </c>
      <c r="P33" s="289"/>
    </row>
    <row r="34" spans="1:16" ht="16.899999999999999" customHeight="1" x14ac:dyDescent="0.2">
      <c r="A34" s="163">
        <v>3</v>
      </c>
      <c r="B34" s="282">
        <v>20</v>
      </c>
      <c r="C34" s="254" t="s">
        <v>64</v>
      </c>
      <c r="D34" s="283"/>
      <c r="E34" s="284"/>
      <c r="F34" s="284"/>
      <c r="G34" s="284"/>
      <c r="H34" s="284"/>
      <c r="I34" s="284"/>
      <c r="J34" s="284"/>
      <c r="K34" s="284"/>
      <c r="L34" s="284"/>
      <c r="M34" s="284"/>
      <c r="N34" s="291" t="s">
        <v>130</v>
      </c>
      <c r="O34" s="289">
        <v>26</v>
      </c>
      <c r="P34" s="289"/>
    </row>
    <row r="35" spans="1:16" ht="16.899999999999999" customHeight="1" x14ac:dyDescent="0.2">
      <c r="A35" s="163">
        <v>25</v>
      </c>
      <c r="B35" s="282">
        <v>4</v>
      </c>
      <c r="C35" s="254" t="s">
        <v>85</v>
      </c>
      <c r="D35" s="283"/>
      <c r="E35" s="284"/>
      <c r="F35" s="284"/>
      <c r="G35" s="284"/>
      <c r="H35" s="284"/>
      <c r="I35" s="284"/>
      <c r="J35" s="284"/>
      <c r="K35" s="284"/>
      <c r="L35" s="284"/>
      <c r="M35" s="284"/>
      <c r="N35" s="291" t="s">
        <v>130</v>
      </c>
      <c r="O35" s="289">
        <v>26</v>
      </c>
      <c r="P35" s="289"/>
    </row>
    <row r="36" spans="1:16" ht="16.899999999999999" customHeight="1" x14ac:dyDescent="0.2">
      <c r="A36" s="163">
        <v>15</v>
      </c>
      <c r="B36" s="282">
        <v>17</v>
      </c>
      <c r="C36" s="254" t="s">
        <v>138</v>
      </c>
      <c r="D36" s="283"/>
      <c r="E36" s="284"/>
      <c r="F36" s="284"/>
      <c r="G36" s="284"/>
      <c r="H36" s="284"/>
      <c r="I36" s="284"/>
      <c r="J36" s="284"/>
      <c r="K36" s="284"/>
      <c r="L36" s="284"/>
      <c r="M36" s="284"/>
      <c r="N36" s="291" t="s">
        <v>130</v>
      </c>
      <c r="O36" s="289">
        <v>26</v>
      </c>
      <c r="P36" s="289"/>
    </row>
    <row r="37" spans="1:16" x14ac:dyDescent="0.2">
      <c r="A37" s="163">
        <v>24</v>
      </c>
      <c r="B37" s="282">
        <v>29</v>
      </c>
      <c r="C37" s="254" t="s">
        <v>84</v>
      </c>
      <c r="D37" s="283"/>
      <c r="E37" s="284"/>
      <c r="F37" s="284"/>
      <c r="G37" s="284"/>
      <c r="H37" s="284"/>
      <c r="I37" s="284"/>
      <c r="J37" s="284"/>
      <c r="K37" s="284"/>
      <c r="L37" s="284"/>
      <c r="M37" s="284"/>
      <c r="N37" s="291" t="s">
        <v>130</v>
      </c>
      <c r="O37" s="289">
        <v>26</v>
      </c>
      <c r="P37" s="289"/>
    </row>
    <row r="38" spans="1:16" x14ac:dyDescent="0.2">
      <c r="A38" s="286"/>
      <c r="B38" s="286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78"/>
    </row>
    <row r="39" spans="1:16" x14ac:dyDescent="0.2">
      <c r="A39" s="288"/>
      <c r="B39" s="288"/>
      <c r="C39" s="278" t="s">
        <v>29</v>
      </c>
      <c r="D39" s="278"/>
      <c r="E39" s="278" t="s">
        <v>131</v>
      </c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</row>
    <row r="40" spans="1:16" x14ac:dyDescent="0.2">
      <c r="A40" s="286"/>
      <c r="B40" s="286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</row>
  </sheetData>
  <sortState ref="A9:AB37">
    <sortCondition ref="O9:O37"/>
  </sortState>
  <mergeCells count="10">
    <mergeCell ref="A1:P1"/>
    <mergeCell ref="A2:P2"/>
    <mergeCell ref="A4:P4"/>
    <mergeCell ref="A7:A8"/>
    <mergeCell ref="B7:B8"/>
    <mergeCell ref="C7:C8"/>
    <mergeCell ref="D7:M7"/>
    <mergeCell ref="N7:N8"/>
    <mergeCell ref="O7:O8"/>
    <mergeCell ref="P7:P8"/>
  </mergeCells>
  <pageMargins left="0.47244094488188981" right="0.22" top="0.3" bottom="0.51181102362204722" header="0.21" footer="0.31496062992125984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25</vt:i4>
      </vt:variant>
    </vt:vector>
  </HeadingPairs>
  <TitlesOfParts>
    <vt:vector size="25" baseType="lpstr">
      <vt:lpstr>7-мет.м</vt:lpstr>
      <vt:lpstr>8-100м</vt:lpstr>
      <vt:lpstr>9-гандб</vt:lpstr>
      <vt:lpstr>10-вол</vt:lpstr>
      <vt:lpstr>11-баск</vt:lpstr>
      <vt:lpstr>12-футб</vt:lpstr>
      <vt:lpstr>13-жим</vt:lpstr>
      <vt:lpstr>14-більярд</vt:lpstr>
      <vt:lpstr>15-боулінг</vt:lpstr>
      <vt:lpstr>Підс.прот</vt:lpstr>
      <vt:lpstr>1-стріль</vt:lpstr>
      <vt:lpstr>2-теніс</vt:lpstr>
      <vt:lpstr>2-теніс (2)</vt:lpstr>
      <vt:lpstr>С-теніс</vt:lpstr>
      <vt:lpstr>3-дартс</vt:lpstr>
      <vt:lpstr>3-дартс (2)</vt:lpstr>
      <vt:lpstr>4-стриб</vt:lpstr>
      <vt:lpstr>5-підт</vt:lpstr>
      <vt:lpstr>5-підт (2)</vt:lpstr>
      <vt:lpstr>6-шахи</vt:lpstr>
      <vt:lpstr>С-Шахи</vt:lpstr>
      <vt:lpstr>С-Гантб</vt:lpstr>
      <vt:lpstr>список</vt:lpstr>
      <vt:lpstr>Заявки</vt:lpstr>
      <vt:lpstr>жеребкув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2017-10-01T17:25:39Z</cp:lastPrinted>
  <dcterms:created xsi:type="dcterms:W3CDTF">2016-11-07T12:37:26Z</dcterms:created>
  <dcterms:modified xsi:type="dcterms:W3CDTF">2017-10-02T07:44:55Z</dcterms:modified>
</cp:coreProperties>
</file>